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141" yWindow="60" windowWidth="12120" windowHeight="9120" tabRatio="659" activeTab="0"/>
  </bookViews>
  <sheets>
    <sheet name="Funkciók" sheetId="1" r:id="rId1"/>
    <sheet name="Egyéb Becslések" sheetId="2" r:id="rId2"/>
    <sheet name="Termelékenység" sheetId="3" r:id="rId3"/>
    <sheet name="Lekérdezés" sheetId="4" r:id="rId4"/>
    <sheet name="Törlés" sheetId="5" r:id="rId5"/>
    <sheet name="Aktualizáló" sheetId="6" r:id="rId6"/>
  </sheets>
  <definedNames/>
  <calcPr fullCalcOnLoad="1"/>
</workbook>
</file>

<file path=xl/sharedStrings.xml><?xml version="1.0" encoding="utf-8"?>
<sst xmlns="http://schemas.openxmlformats.org/spreadsheetml/2006/main" count="305" uniqueCount="153">
  <si>
    <t>Funkció azonosító</t>
  </si>
  <si>
    <t>Funkció megnevezése</t>
  </si>
  <si>
    <t>Bemeneti adatok</t>
  </si>
  <si>
    <t>Kimeneti adatok</t>
  </si>
  <si>
    <t>Érintett entitások száma</t>
  </si>
  <si>
    <t>Funkció sorszám</t>
  </si>
  <si>
    <t>Korrigálatlan funkciópont számítás</t>
  </si>
  <si>
    <t>Korrigálatlan funkciópont</t>
  </si>
  <si>
    <t>Műszaki tényezővel korrigált érték</t>
  </si>
  <si>
    <t>A feltételezés: a funkciók tipikusan interaktív feldolgozást végeznek.</t>
  </si>
  <si>
    <t>Bonyolultság</t>
  </si>
  <si>
    <t>Típus</t>
  </si>
  <si>
    <t>Bemenetek száma</t>
  </si>
  <si>
    <t>Entitások</t>
  </si>
  <si>
    <t>Kimenetek</t>
  </si>
  <si>
    <t>Egyszerű</t>
  </si>
  <si>
    <t>Átlagos</t>
  </si>
  <si>
    <t>Bonyolult</t>
  </si>
  <si>
    <t>Törlés</t>
  </si>
  <si>
    <t xml:space="preserve">Aktualizáló </t>
  </si>
  <si>
    <t>Lekérdezés</t>
  </si>
  <si>
    <t>Egyéb becslések</t>
  </si>
  <si>
    <t xml:space="preserve">mennyiség </t>
  </si>
  <si>
    <t>mértékegység</t>
  </si>
  <si>
    <t xml:space="preserve">Szoftver tervek, specifikációk és kézikönyvek </t>
  </si>
  <si>
    <t>oldal</t>
  </si>
  <si>
    <t>Becsült termelékenység</t>
  </si>
  <si>
    <t xml:space="preserve">funkciópont per munkaóra </t>
  </si>
  <si>
    <t>Munkaóra ráfordítás</t>
  </si>
  <si>
    <t>óra</t>
  </si>
  <si>
    <t>Funkciópont teljesítés (egységnyi idő alatt)</t>
  </si>
  <si>
    <t>funkciópont per munkahét</t>
  </si>
  <si>
    <t>Projekt időtartama</t>
  </si>
  <si>
    <t>hét</t>
  </si>
  <si>
    <t>hónap</t>
  </si>
  <si>
    <t>A lopakodó felhasználói követelmények miatti növekmény</t>
  </si>
  <si>
    <t>funkciópont</t>
  </si>
  <si>
    <t>A lopakodó felhasználói követelményekkel megnövelt rendszer méret</t>
  </si>
  <si>
    <t>Teszt esetek száma</t>
  </si>
  <si>
    <t>db</t>
  </si>
  <si>
    <t xml:space="preserve"> A potenciális rendellenességek száma</t>
  </si>
  <si>
    <t>A szoftver fejlesztők létszámának becslése</t>
  </si>
  <si>
    <t>A szoftver karbantartók létszámának becslése</t>
  </si>
  <si>
    <t>emberhónap</t>
  </si>
  <si>
    <t>Rendelkezésre álló idő</t>
  </si>
  <si>
    <t>Időtartam rövidítési ténye-ző (Schedule Compression Factor, SCF)</t>
  </si>
  <si>
    <t>4GL</t>
  </si>
  <si>
    <t>3GL</t>
  </si>
  <si>
    <t>?</t>
  </si>
  <si>
    <t>EU1</t>
  </si>
  <si>
    <t>EU2</t>
  </si>
  <si>
    <t>EU3</t>
  </si>
  <si>
    <t>EU4</t>
  </si>
  <si>
    <t>EU5</t>
  </si>
  <si>
    <t>EU6</t>
  </si>
  <si>
    <t>EU7</t>
  </si>
  <si>
    <t>EU8</t>
  </si>
  <si>
    <t>EU9</t>
  </si>
  <si>
    <t>EU10</t>
  </si>
  <si>
    <t xml:space="preserve">ÁN1
</t>
  </si>
  <si>
    <t>ÁN2</t>
  </si>
  <si>
    <t>MB1</t>
  </si>
  <si>
    <t>MB2</t>
  </si>
  <si>
    <t>MB3</t>
  </si>
  <si>
    <t>MB4</t>
  </si>
  <si>
    <t>MB5</t>
  </si>
  <si>
    <t>MB6</t>
  </si>
  <si>
    <t>MB7</t>
  </si>
  <si>
    <t>MB8</t>
  </si>
  <si>
    <t>MB9</t>
  </si>
  <si>
    <t>MB10</t>
  </si>
  <si>
    <t>MB11a</t>
  </si>
  <si>
    <t>MB11b</t>
  </si>
  <si>
    <t>MB12a</t>
  </si>
  <si>
    <t>MB12b</t>
  </si>
  <si>
    <t>MB13a</t>
  </si>
  <si>
    <t>MB13b</t>
  </si>
  <si>
    <t>MB14</t>
  </si>
  <si>
    <t>MB15</t>
  </si>
  <si>
    <t>MB16</t>
  </si>
  <si>
    <t>MB17</t>
  </si>
  <si>
    <t>MB18</t>
  </si>
  <si>
    <t>MB19</t>
  </si>
  <si>
    <t>MB20</t>
  </si>
  <si>
    <t>MB21a</t>
  </si>
  <si>
    <t>MB21b</t>
  </si>
  <si>
    <t>Összeg</t>
  </si>
  <si>
    <t>1. funkció</t>
  </si>
  <si>
    <t>2. funkció</t>
  </si>
  <si>
    <t>3. funkció</t>
  </si>
  <si>
    <t>4. funkció</t>
  </si>
  <si>
    <t>5. funkció</t>
  </si>
  <si>
    <t>6. funkció</t>
  </si>
  <si>
    <t>7. funkció</t>
  </si>
  <si>
    <t>8. funkció</t>
  </si>
  <si>
    <t>9. funkció</t>
  </si>
  <si>
    <t>10. funkció</t>
  </si>
  <si>
    <t>11. funkció</t>
  </si>
  <si>
    <t>12. funkció</t>
  </si>
  <si>
    <t>13. funkció</t>
  </si>
  <si>
    <t>14. funkció</t>
  </si>
  <si>
    <t>15. funkció</t>
  </si>
  <si>
    <t>16. funkció</t>
  </si>
  <si>
    <t>17. funkció</t>
  </si>
  <si>
    <t>18. funkció</t>
  </si>
  <si>
    <t>19. funkció</t>
  </si>
  <si>
    <t>20. funkció</t>
  </si>
  <si>
    <t>21. funkció</t>
  </si>
  <si>
    <t>22. funkció</t>
  </si>
  <si>
    <t>23. funkció</t>
  </si>
  <si>
    <t>24. funkció</t>
  </si>
  <si>
    <t>25. funkció</t>
  </si>
  <si>
    <t>26. funkció</t>
  </si>
  <si>
    <t>27. funkció</t>
  </si>
  <si>
    <t>28. funkció</t>
  </si>
  <si>
    <t>29. funkció</t>
  </si>
  <si>
    <t>30. funkció</t>
  </si>
  <si>
    <t>31. funkció</t>
  </si>
  <si>
    <t>32. funkció</t>
  </si>
  <si>
    <t>33. funkció</t>
  </si>
  <si>
    <t>34. funkció</t>
  </si>
  <si>
    <t>35. funkció</t>
  </si>
  <si>
    <t>36. funkció</t>
  </si>
  <si>
    <t>37. funkció</t>
  </si>
  <si>
    <t>38. funkció</t>
  </si>
  <si>
    <t>39. funkció</t>
  </si>
  <si>
    <t>40. funkció</t>
  </si>
  <si>
    <t>41. funkció</t>
  </si>
  <si>
    <t>42. funkció</t>
  </si>
  <si>
    <t>43. funkció</t>
  </si>
  <si>
    <t>44. funkció</t>
  </si>
  <si>
    <t>45. funkció</t>
  </si>
  <si>
    <t>46. funkció</t>
  </si>
  <si>
    <t>47. funkció</t>
  </si>
  <si>
    <t>48. funkció</t>
  </si>
  <si>
    <t>49. funkció</t>
  </si>
  <si>
    <t>50. funkció</t>
  </si>
  <si>
    <t>51. funkció</t>
  </si>
  <si>
    <t>52. funkció</t>
  </si>
  <si>
    <t>53. funkció</t>
  </si>
  <si>
    <t>54. funkció</t>
  </si>
  <si>
    <t>55. funkció</t>
  </si>
  <si>
    <t>56. funkció</t>
  </si>
  <si>
    <t>57. funkció</t>
  </si>
  <si>
    <t>58. funkció</t>
  </si>
  <si>
    <t>59. funkció</t>
  </si>
  <si>
    <t>60. funkció</t>
  </si>
  <si>
    <t>61. funkció</t>
  </si>
  <si>
    <t>62. funkció</t>
  </si>
  <si>
    <t>63. funkció</t>
  </si>
  <si>
    <t>64. funkció</t>
  </si>
  <si>
    <t>65. funkció</t>
  </si>
  <si>
    <t>66. funkció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</si>
</sst>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0.0"/>
    <numFmt numFmtId="166" formatCode="mmm/yyyy"/>
  </numFmts>
  <fonts count="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1" fontId="0" fillId="0" borderId="0" xfId="0" applyNumberFormat="1" applyAlignment="1">
      <alignment vertical="top" wrapText="1"/>
    </xf>
    <xf numFmtId="1" fontId="0" fillId="0" borderId="0" xfId="0" applyNumberFormat="1" applyAlignment="1">
      <alignment horizontal="left" vertical="top" shrinkToFit="1"/>
    </xf>
    <xf numFmtId="0" fontId="0" fillId="0" borderId="0" xfId="0" applyAlignment="1">
      <alignment horizontal="left" vertical="top" wrapText="1"/>
    </xf>
    <xf numFmtId="0" fontId="0" fillId="0" borderId="0" xfId="1" applyAlignment="1">
      <alignment/>
    </xf>
    <xf numFmtId="0" fontId="1" fillId="0" borderId="0" xfId="0" applyFont="1" applyAlignment="1">
      <alignment vertical="top" wrapText="1"/>
    </xf>
    <xf numFmtId="1" fontId="0" fillId="0" borderId="0" xfId="0" applyNumberFormat="1" applyAlignment="1">
      <alignment vertical="top"/>
    </xf>
    <xf numFmtId="0" fontId="0" fillId="0" borderId="0" xfId="3" applyAlignment="1">
      <alignment/>
    </xf>
    <xf numFmtId="1" fontId="0" fillId="0" borderId="0" xfId="3" applyNumberFormat="1" applyAlignment="1">
      <alignment vertical="top"/>
    </xf>
    <xf numFmtId="0" fontId="0" fillId="0" borderId="0" xfId="0" applyAlignment="1">
      <alignment horizontal="center" vertical="top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</cellXfs>
  <cellStyles count="9">
    <cellStyle name="Normal" xfId="0"/>
    <cellStyle name="RowLevel_0" xfId="1"/>
    <cellStyle name="RowLevel_1" xfId="3"/>
    <cellStyle name="RowLevel_2" xfId="5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71"/>
  <sheetViews>
    <sheetView tabSelected="1" workbookViewId="0" topLeftCell="A1">
      <pane ySplit="1" topLeftCell="BM55" activePane="bottomLeft" state="frozen"/>
      <selection pane="topLeft" activeCell="C71" sqref="C71"/>
      <selection pane="bottomLeft" activeCell="C71" sqref="C71"/>
    </sheetView>
  </sheetViews>
  <sheetFormatPr defaultColWidth="9.00390625" defaultRowHeight="12.75" outlineLevelRow="1"/>
  <cols>
    <col min="3" max="3" width="54.125" style="4" customWidth="1"/>
    <col min="4" max="4" width="12.625" style="0" customWidth="1"/>
    <col min="5" max="5" width="14.125" style="0" customWidth="1"/>
    <col min="6" max="6" width="18.00390625" style="0" customWidth="1"/>
  </cols>
  <sheetData>
    <row r="1" spans="1:14" s="4" customFormat="1" ht="38.25">
      <c r="A1" s="5" t="s">
        <v>5</v>
      </c>
      <c r="B1" s="5" t="s">
        <v>0</v>
      </c>
      <c r="C1" s="4" t="s">
        <v>1</v>
      </c>
      <c r="D1" s="4" t="s">
        <v>11</v>
      </c>
      <c r="E1" s="6" t="s">
        <v>10</v>
      </c>
      <c r="F1" s="4" t="s">
        <v>2</v>
      </c>
      <c r="G1" s="4" t="s">
        <v>4</v>
      </c>
      <c r="H1" s="6" t="s">
        <v>3</v>
      </c>
      <c r="M1" s="8"/>
      <c r="N1" s="8"/>
    </row>
    <row r="2" spans="1:14" ht="25.5">
      <c r="A2" s="7">
        <v>1</v>
      </c>
      <c r="B2" s="1"/>
      <c r="C2" s="10" t="s">
        <v>87</v>
      </c>
      <c r="D2" s="4" t="s">
        <v>19</v>
      </c>
      <c r="E2" s="11" t="s">
        <v>16</v>
      </c>
      <c r="F2">
        <f>IF(D2=$M$2,VLOOKUP(E2,Aktualizáló!$A$2:$D$4,2,FALSE),IF(D2=$M$3,VLOOKUP(E2,Lekérdezés!$A$2:$D$4,2,FALSE),IF(D2=$M$4,VLOOKUP(E2,Törlés!$A$2:$D$4,2,FALSE))))</f>
        <v>15</v>
      </c>
      <c r="G2">
        <f>IF(D2=$M$2,VLOOKUP(E2,Aktualizáló!$A$2:$D$4,3,FALSE),IF(D2=$M$3,VLOOKUP(E2,Lekérdezés!$A$2:$D$4,3,FALSE),IF(D2=$M$4,VLOOKUP(E2,Törlés!$A$2:$D$4,3,FALSE))))</f>
        <v>3</v>
      </c>
      <c r="H2">
        <f>IF(D2=$M$2,VLOOKUP(E2,Aktualizáló!$A$2:$D$4,4,FALSE),IF(D2=$M$3,VLOOKUP(E2,Lekérdezés!$A$2:$D$4,4,FALSE),IF(D2=$M$4,VLOOKUP(E2,Törlés!$A$2:$D$4,4,FALSE))))</f>
        <v>2</v>
      </c>
      <c r="M2" s="8" t="s">
        <v>19</v>
      </c>
      <c r="N2" s="8" t="s">
        <v>15</v>
      </c>
    </row>
    <row r="3" spans="1:14" ht="25.5">
      <c r="A3" s="7"/>
      <c r="B3" s="1"/>
      <c r="C3" s="10" t="s">
        <v>88</v>
      </c>
      <c r="D3" s="4" t="s">
        <v>19</v>
      </c>
      <c r="E3" s="11" t="s">
        <v>16</v>
      </c>
      <c r="F3">
        <f>IF(D3=$M$2,VLOOKUP(E3,Aktualizáló!$A$2:$D$4,2,FALSE),IF(D3=$M$3,VLOOKUP(E3,Lekérdezés!$A$2:$D$4,2,FALSE),IF(D3=$M$4,VLOOKUP(E3,Törlés!$A$2:$D$4,2,FALSE))))</f>
        <v>15</v>
      </c>
      <c r="G3">
        <f>IF(D3=$M$2,VLOOKUP(E3,Aktualizáló!$A$2:$D$4,3,FALSE),IF(D3=$M$3,VLOOKUP(E3,Lekérdezés!$A$2:$D$4,3,FALSE),IF(D3=$M$4,VLOOKUP(E3,Törlés!$A$2:$D$4,3,FALSE))))</f>
        <v>3</v>
      </c>
      <c r="H3">
        <f>IF(D3=$M$2,VLOOKUP(E3,Aktualizáló!$A$2:$D$4,4,FALSE),IF(D3=$M$3,VLOOKUP(E3,Lekérdezés!$A$2:$D$4,4,FALSE),IF(D3=$M$4,VLOOKUP(E3,Törlés!$A$2:$D$4,4,FALSE))))</f>
        <v>2</v>
      </c>
      <c r="M3" s="8" t="s">
        <v>20</v>
      </c>
      <c r="N3" s="8" t="s">
        <v>16</v>
      </c>
    </row>
    <row r="4" spans="3:14" s="9" customFormat="1" ht="12.75">
      <c r="C4" s="10" t="s">
        <v>89</v>
      </c>
      <c r="D4" s="4" t="s">
        <v>19</v>
      </c>
      <c r="E4" s="11" t="s">
        <v>16</v>
      </c>
      <c r="F4">
        <f>IF(D4=$M$2,VLOOKUP(E4,Aktualizáló!$A$2:$D$4,2,FALSE),IF(D4=$M$3,VLOOKUP(E4,Lekérdezés!$A$2:$D$4,2,FALSE),IF(D4=$M$4,VLOOKUP(E4,Törlés!$A$2:$D$4,2,FALSE))))</f>
        <v>15</v>
      </c>
      <c r="G4">
        <f>IF(D4=$M$2,VLOOKUP(E4,Aktualizáló!$A$2:$D$4,3,FALSE),IF(D4=$M$3,VLOOKUP(E4,Lekérdezés!$A$2:$D$4,3,FALSE),IF(D4=$M$4,VLOOKUP(E4,Törlés!$A$2:$D$4,3,FALSE))))</f>
        <v>3</v>
      </c>
      <c r="H4">
        <f>IF(D4=$M$2,VLOOKUP(E4,Aktualizáló!$A$2:$D$4,4,FALSE),IF(D4=$M$3,VLOOKUP(E4,Lekérdezés!$A$2:$D$4,4,FALSE),IF(D4=$M$4,VLOOKUP(E4,Törlés!$A$2:$D$4,4,FALSE))))</f>
        <v>2</v>
      </c>
      <c r="M4" s="8" t="s">
        <v>18</v>
      </c>
      <c r="N4" s="8" t="s">
        <v>17</v>
      </c>
    </row>
    <row r="5" spans="3:8" ht="12.75">
      <c r="C5" s="10" t="s">
        <v>90</v>
      </c>
      <c r="D5" s="4" t="s">
        <v>19</v>
      </c>
      <c r="E5" s="11" t="s">
        <v>16</v>
      </c>
      <c r="F5">
        <f>IF(D5=$M$2,VLOOKUP(E5,Aktualizáló!$A$2:$D$4,2,FALSE),IF(D5=$M$3,VLOOKUP(E5,Lekérdezés!$A$2:$D$4,2,FALSE),IF(D5=$M$4,VLOOKUP(E5,Törlés!$A$2:$D$4,2,FALSE))))</f>
        <v>15</v>
      </c>
      <c r="G5">
        <f>IF(D5=$M$2,VLOOKUP(E5,Aktualizáló!$A$2:$D$4,3,FALSE),IF(D5=$M$3,VLOOKUP(E5,Lekérdezés!$A$2:$D$4,3,FALSE),IF(D5=$M$4,VLOOKUP(E5,Törlés!$A$2:$D$4,3,FALSE))))</f>
        <v>3</v>
      </c>
      <c r="H5">
        <f>IF(D5=$M$2,VLOOKUP(E5,Aktualizáló!$A$2:$D$4,4,FALSE),IF(D5=$M$3,VLOOKUP(E5,Lekérdezés!$A$2:$D$4,4,FALSE),IF(D5=$M$4,VLOOKUP(E5,Törlés!$A$2:$D$4,4,FALSE))))</f>
        <v>2</v>
      </c>
    </row>
    <row r="6" spans="3:8" ht="12.75">
      <c r="C6" s="10" t="s">
        <v>91</v>
      </c>
      <c r="D6" s="4" t="s">
        <v>19</v>
      </c>
      <c r="E6" s="11" t="s">
        <v>16</v>
      </c>
      <c r="F6">
        <f>IF(D6=$M$2,VLOOKUP(E6,Aktualizáló!$A$2:$D$4,2,FALSE),IF(D6=$M$3,VLOOKUP(E6,Lekérdezés!$A$2:$D$4,2,FALSE),IF(D6=$M$4,VLOOKUP(E6,Törlés!$A$2:$D$4,2,FALSE))))</f>
        <v>15</v>
      </c>
      <c r="G6">
        <f>IF(D6=$M$2,VLOOKUP(E6,Aktualizáló!$A$2:$D$4,3,FALSE),IF(D6=$M$3,VLOOKUP(E6,Lekérdezés!$A$2:$D$4,3,FALSE),IF(D6=$M$4,VLOOKUP(E6,Törlés!$A$2:$D$4,3,FALSE))))</f>
        <v>3</v>
      </c>
      <c r="H6">
        <f>IF(D6=$M$2,VLOOKUP(E6,Aktualizáló!$A$2:$D$4,4,FALSE),IF(D6=$M$3,VLOOKUP(E6,Lekérdezés!$A$2:$D$4,4,FALSE),IF(D6=$M$4,VLOOKUP(E6,Törlés!$A$2:$D$4,4,FALSE))))</f>
        <v>2</v>
      </c>
    </row>
    <row r="7" spans="3:8" ht="12.75">
      <c r="C7" s="10" t="s">
        <v>92</v>
      </c>
      <c r="D7" s="4" t="s">
        <v>20</v>
      </c>
      <c r="E7" s="11" t="s">
        <v>16</v>
      </c>
      <c r="F7">
        <f>IF(D7=$M$2,VLOOKUP(E7,Aktualizáló!$A$2:$D$4,2,FALSE),IF(D7=$M$3,VLOOKUP(E7,Lekérdezés!$A$2:$D$4,2,FALSE),IF(D7=$M$4,VLOOKUP(E7,Törlés!$A$2:$D$4,2,FALSE))))</f>
        <v>3</v>
      </c>
      <c r="G7">
        <f>IF(D7=$M$2,VLOOKUP(E7,Aktualizáló!$A$2:$D$4,3,FALSE),IF(D7=$M$3,VLOOKUP(E7,Lekérdezés!$A$2:$D$4,3,FALSE),IF(D7=$M$4,VLOOKUP(E7,Törlés!$A$2:$D$4,3,FALSE))))</f>
        <v>3</v>
      </c>
      <c r="H7">
        <f>IF(D7=$M$2,VLOOKUP(E7,Aktualizáló!$A$2:$D$4,4,FALSE),IF(D7=$M$3,VLOOKUP(E7,Lekérdezés!$A$2:$D$4,4,FALSE),IF(D7=$M$4,VLOOKUP(E7,Törlés!$A$2:$D$4,4,FALSE))))</f>
        <v>15</v>
      </c>
    </row>
    <row r="8" spans="3:8" ht="12.75">
      <c r="C8" s="10" t="s">
        <v>93</v>
      </c>
      <c r="D8" s="4" t="s">
        <v>19</v>
      </c>
      <c r="E8" s="11" t="s">
        <v>16</v>
      </c>
      <c r="F8">
        <f>IF(D8=$M$2,VLOOKUP(E8,Aktualizáló!$A$2:$D$4,2,FALSE),IF(D8=$M$3,VLOOKUP(E8,Lekérdezés!$A$2:$D$4,2,FALSE),IF(D8=$M$4,VLOOKUP(E8,Törlés!$A$2:$D$4,2,FALSE))))</f>
        <v>15</v>
      </c>
      <c r="G8">
        <f>IF(D8=$M$2,VLOOKUP(E8,Aktualizáló!$A$2:$D$4,3,FALSE),IF(D8=$M$3,VLOOKUP(E8,Lekérdezés!$A$2:$D$4,3,FALSE),IF(D8=$M$4,VLOOKUP(E8,Törlés!$A$2:$D$4,3,FALSE))))</f>
        <v>3</v>
      </c>
      <c r="H8">
        <f>IF(D8=$M$2,VLOOKUP(E8,Aktualizáló!$A$2:$D$4,4,FALSE),IF(D8=$M$3,VLOOKUP(E8,Lekérdezés!$A$2:$D$4,4,FALSE),IF(D8=$M$4,VLOOKUP(E8,Törlés!$A$2:$D$4,4,FALSE))))</f>
        <v>2</v>
      </c>
    </row>
    <row r="9" spans="3:8" s="12" customFormat="1" ht="12.75">
      <c r="C9" s="10" t="s">
        <v>94</v>
      </c>
      <c r="D9" s="4" t="s">
        <v>20</v>
      </c>
      <c r="E9" s="13" t="s">
        <v>16</v>
      </c>
      <c r="F9">
        <f>IF(D9=$M$2,VLOOKUP(E9,Aktualizáló!$A$2:$D$4,2,FALSE),IF(D9=$M$3,VLOOKUP(E9,Lekérdezés!$A$2:$D$4,2,FALSE),IF(D9=$M$4,VLOOKUP(E9,Törlés!$A$2:$D$4,2,FALSE))))</f>
        <v>3</v>
      </c>
      <c r="G9">
        <f>IF(D9=$M$2,VLOOKUP(E9,Aktualizáló!$A$2:$D$4,3,FALSE),IF(D9=$M$3,VLOOKUP(E9,Lekérdezés!$A$2:$D$4,3,FALSE),IF(D9=$M$4,VLOOKUP(E9,Törlés!$A$2:$D$4,3,FALSE))))</f>
        <v>3</v>
      </c>
      <c r="H9">
        <f>IF(D9=$M$2,VLOOKUP(E9,Aktualizáló!$A$2:$D$4,4,FALSE),IF(D9=$M$3,VLOOKUP(E9,Lekérdezés!$A$2:$D$4,4,FALSE),IF(D9=$M$4,VLOOKUP(E9,Törlés!$A$2:$D$4,4,FALSE))))</f>
        <v>15</v>
      </c>
    </row>
    <row r="10" spans="3:8" ht="12.75">
      <c r="C10" s="10" t="s">
        <v>95</v>
      </c>
      <c r="D10" s="4" t="s">
        <v>19</v>
      </c>
      <c r="E10" s="11" t="s">
        <v>16</v>
      </c>
      <c r="F10">
        <f>IF(D10=$M$2,VLOOKUP(E10,Aktualizáló!$A$2:$D$4,2,FALSE),IF(D10=$M$3,VLOOKUP(E10,Lekérdezés!$A$2:$D$4,2,FALSE),IF(D10=$M$4,VLOOKUP(E10,Törlés!$A$2:$D$4,2,FALSE))))</f>
        <v>15</v>
      </c>
      <c r="G10">
        <f>IF(D10=$M$2,VLOOKUP(E10,Aktualizáló!$A$2:$D$4,3,FALSE),IF(D10=$M$3,VLOOKUP(E10,Lekérdezés!$A$2:$D$4,3,FALSE),IF(D10=$M$4,VLOOKUP(E10,Törlés!$A$2:$D$4,3,FALSE))))</f>
        <v>3</v>
      </c>
      <c r="H10">
        <f>IF(D10=$M$2,VLOOKUP(E10,Aktualizáló!$A$2:$D$4,4,FALSE),IF(D10=$M$3,VLOOKUP(E10,Lekérdezés!$A$2:$D$4,4,FALSE),IF(D10=$M$4,VLOOKUP(E10,Törlés!$A$2:$D$4,4,FALSE))))</f>
        <v>2</v>
      </c>
    </row>
    <row r="11" spans="3:8" ht="12.75">
      <c r="C11" s="10" t="s">
        <v>96</v>
      </c>
      <c r="D11" s="4" t="s">
        <v>20</v>
      </c>
      <c r="E11" s="11" t="s">
        <v>16</v>
      </c>
      <c r="F11">
        <f>IF(D11=$M$2,VLOOKUP(E11,Aktualizáló!$A$2:$D$4,2,FALSE),IF(D11=$M$3,VLOOKUP(E11,Lekérdezés!$A$2:$D$4,2,FALSE),IF(D11=$M$4,VLOOKUP(E11,Törlés!$A$2:$D$4,2,FALSE))))</f>
        <v>3</v>
      </c>
      <c r="G11">
        <f>IF(D11=$M$2,VLOOKUP(E11,Aktualizáló!$A$2:$D$4,3,FALSE),IF(D11=$M$3,VLOOKUP(E11,Lekérdezés!$A$2:$D$4,3,FALSE),IF(D11=$M$4,VLOOKUP(E11,Törlés!$A$2:$D$4,3,FALSE))))</f>
        <v>3</v>
      </c>
      <c r="H11">
        <f>IF(D11=$M$2,VLOOKUP(E11,Aktualizáló!$A$2:$D$4,4,FALSE),IF(D11=$M$3,VLOOKUP(E11,Lekérdezés!$A$2:$D$4,4,FALSE),IF(D11=$M$4,VLOOKUP(E11,Törlés!$A$2:$D$4,4,FALSE))))</f>
        <v>15</v>
      </c>
    </row>
    <row r="12" spans="3:8" ht="12.75">
      <c r="C12" s="10" t="s">
        <v>97</v>
      </c>
      <c r="D12" s="4" t="s">
        <v>20</v>
      </c>
      <c r="E12" s="11" t="s">
        <v>16</v>
      </c>
      <c r="F12">
        <f>IF(D12=$M$2,VLOOKUP(E12,Aktualizáló!$A$2:$D$4,2,FALSE),IF(D12=$M$3,VLOOKUP(E12,Lekérdezés!$A$2:$D$4,2,FALSE),IF(D12=$M$4,VLOOKUP(E12,Törlés!$A$2:$D$4,2,FALSE))))</f>
        <v>3</v>
      </c>
      <c r="G12">
        <f>IF(D12=$M$2,VLOOKUP(E12,Aktualizáló!$A$2:$D$4,3,FALSE),IF(D12=$M$3,VLOOKUP(E12,Lekérdezés!$A$2:$D$4,3,FALSE),IF(D12=$M$4,VLOOKUP(E12,Törlés!$A$2:$D$4,3,FALSE))))</f>
        <v>3</v>
      </c>
      <c r="H12">
        <f>IF(D12=$M$2,VLOOKUP(E12,Aktualizáló!$A$2:$D$4,4,FALSE),IF(D12=$M$3,VLOOKUP(E12,Lekérdezés!$A$2:$D$4,4,FALSE),IF(D12=$M$4,VLOOKUP(E12,Törlés!$A$2:$D$4,4,FALSE))))</f>
        <v>15</v>
      </c>
    </row>
    <row r="13" spans="3:8" ht="12.75">
      <c r="C13" s="10" t="s">
        <v>98</v>
      </c>
      <c r="D13" s="4" t="s">
        <v>20</v>
      </c>
      <c r="E13" s="11" t="s">
        <v>16</v>
      </c>
      <c r="F13">
        <f>IF(D13=$M$2,VLOOKUP(E13,Aktualizáló!$A$2:$D$4,2,FALSE),IF(D13=$M$3,VLOOKUP(E13,Lekérdezés!$A$2:$D$4,2,FALSE),IF(D13=$M$4,VLOOKUP(E13,Törlés!$A$2:$D$4,2,FALSE))))</f>
        <v>3</v>
      </c>
      <c r="G13">
        <f>IF(D13=$M$2,VLOOKUP(E13,Aktualizáló!$A$2:$D$4,3,FALSE),IF(D13=$M$3,VLOOKUP(E13,Lekérdezés!$A$2:$D$4,3,FALSE),IF(D13=$M$4,VLOOKUP(E13,Törlés!$A$2:$D$4,3,FALSE))))</f>
        <v>3</v>
      </c>
      <c r="H13">
        <f>IF(D13=$M$2,VLOOKUP(E13,Aktualizáló!$A$2:$D$4,4,FALSE),IF(D13=$M$3,VLOOKUP(E13,Lekérdezés!$A$2:$D$4,4,FALSE),IF(D13=$M$4,VLOOKUP(E13,Törlés!$A$2:$D$4,4,FALSE))))</f>
        <v>15</v>
      </c>
    </row>
    <row r="14" spans="3:8" s="12" customFormat="1" ht="12.75">
      <c r="C14" s="10" t="s">
        <v>99</v>
      </c>
      <c r="D14" s="4" t="s">
        <v>19</v>
      </c>
      <c r="E14" s="13" t="s">
        <v>16</v>
      </c>
      <c r="F14">
        <f>IF(D14=$M$2,VLOOKUP(E14,Aktualizáló!$A$2:$D$4,2,FALSE),IF(D14=$M$3,VLOOKUP(E14,Lekérdezés!$A$2:$D$4,2,FALSE),IF(D14=$M$4,VLOOKUP(E14,Törlés!$A$2:$D$4,2,FALSE))))</f>
        <v>15</v>
      </c>
      <c r="G14">
        <f>IF(D14=$M$2,VLOOKUP(E14,Aktualizáló!$A$2:$D$4,3,FALSE),IF(D14=$M$3,VLOOKUP(E14,Lekérdezés!$A$2:$D$4,3,FALSE),IF(D14=$M$4,VLOOKUP(E14,Törlés!$A$2:$D$4,3,FALSE))))</f>
        <v>3</v>
      </c>
      <c r="H14">
        <f>IF(D14=$M$2,VLOOKUP(E14,Aktualizáló!$A$2:$D$4,4,FALSE),IF(D14=$M$3,VLOOKUP(E14,Lekérdezés!$A$2:$D$4,4,FALSE),IF(D14=$M$4,VLOOKUP(E14,Törlés!$A$2:$D$4,4,FALSE))))</f>
        <v>2</v>
      </c>
    </row>
    <row r="15" spans="3:8" s="12" customFormat="1" ht="12.75">
      <c r="C15" s="10" t="s">
        <v>100</v>
      </c>
      <c r="D15" s="4" t="s">
        <v>19</v>
      </c>
      <c r="E15" s="13" t="s">
        <v>16</v>
      </c>
      <c r="F15">
        <f>IF(D15=$M$2,VLOOKUP(E15,Aktualizáló!$A$2:$D$4,2,FALSE),IF(D15=$M$3,VLOOKUP(E15,Lekérdezés!$A$2:$D$4,2,FALSE),IF(D15=$M$4,VLOOKUP(E15,Törlés!$A$2:$D$4,2,FALSE))))</f>
        <v>15</v>
      </c>
      <c r="G15">
        <f>IF(D15=$M$2,VLOOKUP(E15,Aktualizáló!$A$2:$D$4,3,FALSE),IF(D15=$M$3,VLOOKUP(E15,Lekérdezés!$A$2:$D$4,3,FALSE),IF(D15=$M$4,VLOOKUP(E15,Törlés!$A$2:$D$4,3,FALSE))))</f>
        <v>3</v>
      </c>
      <c r="H15">
        <f>IF(D15=$M$2,VLOOKUP(E15,Aktualizáló!$A$2:$D$4,4,FALSE),IF(D15=$M$3,VLOOKUP(E15,Lekérdezés!$A$2:$D$4,4,FALSE),IF(D15=$M$4,VLOOKUP(E15,Törlés!$A$2:$D$4,4,FALSE))))</f>
        <v>2</v>
      </c>
    </row>
    <row r="16" spans="3:8" ht="12.75">
      <c r="C16" s="10" t="s">
        <v>101</v>
      </c>
      <c r="D16" s="4" t="s">
        <v>20</v>
      </c>
      <c r="E16" s="13" t="s">
        <v>16</v>
      </c>
      <c r="F16">
        <f>IF(D16=$M$2,VLOOKUP(E16,Aktualizáló!$A$2:$D$4,2,FALSE),IF(D16=$M$3,VLOOKUP(E16,Lekérdezés!$A$2:$D$4,2,FALSE),IF(D16=$M$4,VLOOKUP(E16,Törlés!$A$2:$D$4,2,FALSE))))</f>
        <v>3</v>
      </c>
      <c r="G16">
        <f>IF(D16=$M$2,VLOOKUP(E16,Aktualizáló!$A$2:$D$4,3,FALSE),IF(D16=$M$3,VLOOKUP(E16,Lekérdezés!$A$2:$D$4,3,FALSE),IF(D16=$M$4,VLOOKUP(E16,Törlés!$A$2:$D$4,3,FALSE))))</f>
        <v>3</v>
      </c>
      <c r="H16">
        <f>IF(D16=$M$2,VLOOKUP(E16,Aktualizáló!$A$2:$D$4,4,FALSE),IF(D16=$M$3,VLOOKUP(E16,Lekérdezés!$A$2:$D$4,4,FALSE),IF(D16=$M$4,VLOOKUP(E16,Törlés!$A$2:$D$4,4,FALSE))))</f>
        <v>15</v>
      </c>
    </row>
    <row r="17" spans="2:8" ht="12.75">
      <c r="B17" t="s">
        <v>48</v>
      </c>
      <c r="C17" s="10" t="s">
        <v>102</v>
      </c>
      <c r="D17" s="4"/>
      <c r="E17" s="13"/>
      <c r="F17" t="b">
        <f>IF(D17=$M$2,VLOOKUP(E17,Aktualizáló!$A$2:$D$4,2,FALSE),IF(D17=$M$3,VLOOKUP(E17,Lekérdezés!$A$2:$D$4,2,FALSE),IF(D17=$M$4,VLOOKUP(E17,Törlés!$A$2:$D$4,2,FALSE))))</f>
        <v>0</v>
      </c>
      <c r="G17" t="b">
        <f>IF(D17=$M$2,VLOOKUP(E17,Aktualizáló!$A$2:$D$4,3,FALSE),IF(D17=$M$3,VLOOKUP(E17,Lekérdezés!$A$2:$D$4,3,FALSE),IF(D17=$M$4,VLOOKUP(E17,Törlés!$A$2:$D$4,3,FALSE))))</f>
        <v>0</v>
      </c>
      <c r="H17" t="b">
        <f>IF(D17=$M$2,VLOOKUP(E17,Aktualizáló!$A$2:$D$4,4,FALSE),IF(D17=$M$3,VLOOKUP(E17,Lekérdezés!$A$2:$D$4,4,FALSE),IF(D17=$M$4,VLOOKUP(E17,Törlés!$A$2:$D$4,4,FALSE))))</f>
        <v>0</v>
      </c>
    </row>
    <row r="18" spans="2:8" ht="12.75">
      <c r="B18" t="s">
        <v>48</v>
      </c>
      <c r="C18" s="10" t="s">
        <v>103</v>
      </c>
      <c r="D18" s="4"/>
      <c r="E18" s="13"/>
      <c r="F18" t="b">
        <f>IF(D18=$M$2,VLOOKUP(E18,Aktualizáló!$A$2:$D$4,2,FALSE),IF(D18=$M$3,VLOOKUP(E18,Lekérdezés!$A$2:$D$4,2,FALSE),IF(D18=$M$4,VLOOKUP(E18,Törlés!$A$2:$D$4,2,FALSE))))</f>
        <v>0</v>
      </c>
      <c r="G18" t="b">
        <f>IF(D18=$M$2,VLOOKUP(E18,Aktualizáló!$A$2:$D$4,3,FALSE),IF(D18=$M$3,VLOOKUP(E18,Lekérdezés!$A$2:$D$4,3,FALSE),IF(D18=$M$4,VLOOKUP(E18,Törlés!$A$2:$D$4,3,FALSE))))</f>
        <v>0</v>
      </c>
      <c r="H18" t="b">
        <f>IF(D18=$M$2,VLOOKUP(E18,Aktualizáló!$A$2:$D$4,4,FALSE),IF(D18=$M$3,VLOOKUP(E18,Lekérdezés!$A$2:$D$4,4,FALSE),IF(D18=$M$4,VLOOKUP(E18,Törlés!$A$2:$D$4,4,FALSE))))</f>
        <v>0</v>
      </c>
    </row>
    <row r="19" spans="3:8" s="9" customFormat="1" ht="12.75" collapsed="1">
      <c r="C19" s="10" t="s">
        <v>104</v>
      </c>
      <c r="D19" s="4"/>
      <c r="E19" s="11"/>
      <c r="F19"/>
      <c r="G19"/>
      <c r="H19"/>
    </row>
    <row r="20" spans="3:8" ht="12.75" hidden="1" outlineLevel="1">
      <c r="C20" s="10" t="s">
        <v>105</v>
      </c>
      <c r="D20" s="4" t="s">
        <v>19</v>
      </c>
      <c r="E20" s="11" t="s">
        <v>16</v>
      </c>
      <c r="F20">
        <f>IF(D20=$M$2,VLOOKUP(E20,Aktualizáló!$A$2:$D$4,2,FALSE),IF(D20=$M$3,VLOOKUP(E20,Lekérdezés!$A$2:$D$4,2,FALSE),IF(D20=$M$4,VLOOKUP(E20,Törlés!$A$2:$D$4,2,FALSE))))</f>
        <v>15</v>
      </c>
      <c r="G20">
        <f>IF(D20=$M$2,VLOOKUP(E20,Aktualizáló!$A$2:$D$4,3,FALSE),IF(D20=$M$3,VLOOKUP(E20,Lekérdezés!$A$2:$D$4,3,FALSE),IF(D20=$M$4,VLOOKUP(E20,Törlés!$A$2:$D$4,3,FALSE))))</f>
        <v>3</v>
      </c>
      <c r="H20">
        <f>IF(D20=$M$2,VLOOKUP(E20,Aktualizáló!$A$2:$D$4,4,FALSE),IF(D20=$M$3,VLOOKUP(E20,Lekérdezés!$A$2:$D$4,4,FALSE),IF(D20=$M$4,VLOOKUP(E20,Törlés!$A$2:$D$4,4,FALSE))))</f>
        <v>2</v>
      </c>
    </row>
    <row r="21" spans="3:8" ht="12.75" hidden="1" outlineLevel="1">
      <c r="C21" s="10" t="s">
        <v>106</v>
      </c>
      <c r="D21" s="4" t="s">
        <v>19</v>
      </c>
      <c r="E21" s="11" t="s">
        <v>16</v>
      </c>
      <c r="F21">
        <f>IF(D21=$M$2,VLOOKUP(E21,Aktualizáló!$A$2:$D$4,2,FALSE),IF(D21=$M$3,VLOOKUP(E21,Lekérdezés!$A$2:$D$4,2,FALSE),IF(D21=$M$4,VLOOKUP(E21,Törlés!$A$2:$D$4,2,FALSE))))</f>
        <v>15</v>
      </c>
      <c r="G21">
        <f>IF(D21=$M$2,VLOOKUP(E21,Aktualizáló!$A$2:$D$4,3,FALSE),IF(D21=$M$3,VLOOKUP(E21,Lekérdezés!$A$2:$D$4,3,FALSE),IF(D21=$M$4,VLOOKUP(E21,Törlés!$A$2:$D$4,3,FALSE))))</f>
        <v>3</v>
      </c>
      <c r="H21">
        <f>IF(D21=$M$2,VLOOKUP(E21,Aktualizáló!$A$2:$D$4,4,FALSE),IF(D21=$M$3,VLOOKUP(E21,Lekérdezés!$A$2:$D$4,4,FALSE),IF(D21=$M$4,VLOOKUP(E21,Törlés!$A$2:$D$4,4,FALSE))))</f>
        <v>2</v>
      </c>
    </row>
    <row r="22" spans="3:8" ht="12.75" hidden="1" outlineLevel="1">
      <c r="C22" s="10" t="s">
        <v>107</v>
      </c>
      <c r="D22" s="4" t="s">
        <v>19</v>
      </c>
      <c r="E22" s="11" t="s">
        <v>16</v>
      </c>
      <c r="F22">
        <f>IF(D22=$M$2,VLOOKUP(E22,Aktualizáló!$A$2:$D$4,2,FALSE),IF(D22=$M$3,VLOOKUP(E22,Lekérdezés!$A$2:$D$4,2,FALSE),IF(D22=$M$4,VLOOKUP(E22,Törlés!$A$2:$D$4,2,FALSE))))</f>
        <v>15</v>
      </c>
      <c r="G22">
        <f>IF(D22=$M$2,VLOOKUP(E22,Aktualizáló!$A$2:$D$4,3,FALSE),IF(D22=$M$3,VLOOKUP(E22,Lekérdezés!$A$2:$D$4,3,FALSE),IF(D22=$M$4,VLOOKUP(E22,Törlés!$A$2:$D$4,3,FALSE))))</f>
        <v>3</v>
      </c>
      <c r="H22">
        <f>IF(D22=$M$2,VLOOKUP(E22,Aktualizáló!$A$2:$D$4,4,FALSE),IF(D22=$M$3,VLOOKUP(E22,Lekérdezés!$A$2:$D$4,4,FALSE),IF(D22=$M$4,VLOOKUP(E22,Törlés!$A$2:$D$4,4,FALSE))))</f>
        <v>2</v>
      </c>
    </row>
    <row r="23" spans="3:8" ht="12.75" hidden="1" outlineLevel="1">
      <c r="C23" s="10" t="s">
        <v>108</v>
      </c>
      <c r="D23" s="4" t="s">
        <v>19</v>
      </c>
      <c r="E23" s="11" t="s">
        <v>16</v>
      </c>
      <c r="F23">
        <f>IF(D23=$M$2,VLOOKUP(E23,Aktualizáló!$A$2:$D$4,2,FALSE),IF(D23=$M$3,VLOOKUP(E23,Lekérdezés!$A$2:$D$4,2,FALSE),IF(D23=$M$4,VLOOKUP(E23,Törlés!$A$2:$D$4,2,FALSE))))</f>
        <v>15</v>
      </c>
      <c r="G23">
        <f>IF(D23=$M$2,VLOOKUP(E23,Aktualizáló!$A$2:$D$4,3,FALSE),IF(D23=$M$3,VLOOKUP(E23,Lekérdezés!$A$2:$D$4,3,FALSE),IF(D23=$M$4,VLOOKUP(E23,Törlés!$A$2:$D$4,3,FALSE))))</f>
        <v>3</v>
      </c>
      <c r="H23">
        <f>IF(D23=$M$2,VLOOKUP(E23,Aktualizáló!$A$2:$D$4,4,FALSE),IF(D23=$M$3,VLOOKUP(E23,Lekérdezés!$A$2:$D$4,4,FALSE),IF(D23=$M$4,VLOOKUP(E23,Törlés!$A$2:$D$4,4,FALSE))))</f>
        <v>2</v>
      </c>
    </row>
    <row r="24" spans="3:8" ht="12.75" hidden="1" outlineLevel="1">
      <c r="C24" s="10" t="s">
        <v>109</v>
      </c>
      <c r="D24" s="4" t="s">
        <v>19</v>
      </c>
      <c r="E24" s="11" t="s">
        <v>16</v>
      </c>
      <c r="F24">
        <f>IF(D24=$M$2,VLOOKUP(E24,Aktualizáló!$A$2:$D$4,2,FALSE),IF(D24=$M$3,VLOOKUP(E24,Lekérdezés!$A$2:$D$4,2,FALSE),IF(D24=$M$4,VLOOKUP(E24,Törlés!$A$2:$D$4,2,FALSE))))</f>
        <v>15</v>
      </c>
      <c r="G24">
        <f>IF(D24=$M$2,VLOOKUP(E24,Aktualizáló!$A$2:$D$4,3,FALSE),IF(D24=$M$3,VLOOKUP(E24,Lekérdezés!$A$2:$D$4,3,FALSE),IF(D24=$M$4,VLOOKUP(E24,Törlés!$A$2:$D$4,3,FALSE))))</f>
        <v>3</v>
      </c>
      <c r="H24">
        <f>IF(D24=$M$2,VLOOKUP(E24,Aktualizáló!$A$2:$D$4,4,FALSE),IF(D24=$M$3,VLOOKUP(E24,Lekérdezés!$A$2:$D$4,4,FALSE),IF(D24=$M$4,VLOOKUP(E24,Törlés!$A$2:$D$4,4,FALSE))))</f>
        <v>2</v>
      </c>
    </row>
    <row r="25" spans="3:8" ht="12.75" hidden="1" outlineLevel="1">
      <c r="C25" s="10" t="s">
        <v>110</v>
      </c>
      <c r="D25" s="4" t="s">
        <v>19</v>
      </c>
      <c r="E25" s="11" t="s">
        <v>16</v>
      </c>
      <c r="F25">
        <f>IF(D25=$M$2,VLOOKUP(E25,Aktualizáló!$A$2:$D$4,2,FALSE),IF(D25=$M$3,VLOOKUP(E25,Lekérdezés!$A$2:$D$4,2,FALSE),IF(D25=$M$4,VLOOKUP(E25,Törlés!$A$2:$D$4,2,FALSE))))</f>
        <v>15</v>
      </c>
      <c r="G25">
        <f>IF(D25=$M$2,VLOOKUP(E25,Aktualizáló!$A$2:$D$4,3,FALSE),IF(D25=$M$3,VLOOKUP(E25,Lekérdezés!$A$2:$D$4,3,FALSE),IF(D25=$M$4,VLOOKUP(E25,Törlés!$A$2:$D$4,3,FALSE))))</f>
        <v>3</v>
      </c>
      <c r="H25">
        <f>IF(D25=$M$2,VLOOKUP(E25,Aktualizáló!$A$2:$D$4,4,FALSE),IF(D25=$M$3,VLOOKUP(E25,Lekérdezés!$A$2:$D$4,4,FALSE),IF(D25=$M$4,VLOOKUP(E25,Törlés!$A$2:$D$4,4,FALSE))))</f>
        <v>2</v>
      </c>
    </row>
    <row r="26" spans="3:8" ht="12.75" hidden="1" outlineLevel="1">
      <c r="C26" s="10" t="s">
        <v>111</v>
      </c>
      <c r="D26" s="4" t="s">
        <v>19</v>
      </c>
      <c r="E26" s="11" t="s">
        <v>16</v>
      </c>
      <c r="F26">
        <f>IF(D26=$M$2,VLOOKUP(E26,Aktualizáló!$A$2:$D$4,2,FALSE),IF(D26=$M$3,VLOOKUP(E26,Lekérdezés!$A$2:$D$4,2,FALSE),IF(D26=$M$4,VLOOKUP(E26,Törlés!$A$2:$D$4,2,FALSE))))</f>
        <v>15</v>
      </c>
      <c r="G26">
        <f>IF(D26=$M$2,VLOOKUP(E26,Aktualizáló!$A$2:$D$4,3,FALSE),IF(D26=$M$3,VLOOKUP(E26,Lekérdezés!$A$2:$D$4,3,FALSE),IF(D26=$M$4,VLOOKUP(E26,Törlés!$A$2:$D$4,3,FALSE))))</f>
        <v>3</v>
      </c>
      <c r="H26">
        <f>IF(D26=$M$2,VLOOKUP(E26,Aktualizáló!$A$2:$D$4,4,FALSE),IF(D26=$M$3,VLOOKUP(E26,Lekérdezés!$A$2:$D$4,4,FALSE),IF(D26=$M$4,VLOOKUP(E26,Törlés!$A$2:$D$4,4,FALSE))))</f>
        <v>2</v>
      </c>
    </row>
    <row r="27" spans="3:8" ht="12.75" hidden="1" outlineLevel="1">
      <c r="C27" s="10" t="s">
        <v>112</v>
      </c>
      <c r="D27" s="4" t="s">
        <v>19</v>
      </c>
      <c r="E27" s="11" t="s">
        <v>16</v>
      </c>
      <c r="F27">
        <f>IF(D27=$M$2,VLOOKUP(E27,Aktualizáló!$A$2:$D$4,2,FALSE),IF(D27=$M$3,VLOOKUP(E27,Lekérdezés!$A$2:$D$4,2,FALSE),IF(D27=$M$4,VLOOKUP(E27,Törlés!$A$2:$D$4,2,FALSE))))</f>
        <v>15</v>
      </c>
      <c r="G27">
        <f>IF(D27=$M$2,VLOOKUP(E27,Aktualizáló!$A$2:$D$4,3,FALSE),IF(D27=$M$3,VLOOKUP(E27,Lekérdezés!$A$2:$D$4,3,FALSE),IF(D27=$M$4,VLOOKUP(E27,Törlés!$A$2:$D$4,3,FALSE))))</f>
        <v>3</v>
      </c>
      <c r="H27">
        <f>IF(D27=$M$2,VLOOKUP(E27,Aktualizáló!$A$2:$D$4,4,FALSE),IF(D27=$M$3,VLOOKUP(E27,Lekérdezés!$A$2:$D$4,4,FALSE),IF(D27=$M$4,VLOOKUP(E27,Törlés!$A$2:$D$4,4,FALSE))))</f>
        <v>2</v>
      </c>
    </row>
    <row r="28" spans="3:8" ht="12.75" hidden="1" outlineLevel="1">
      <c r="C28" s="10" t="s">
        <v>113</v>
      </c>
      <c r="D28" s="4" t="s">
        <v>19</v>
      </c>
      <c r="E28" s="11" t="s">
        <v>16</v>
      </c>
      <c r="F28">
        <f>IF(D28=$M$2,VLOOKUP(E28,Aktualizáló!$A$2:$D$4,2,FALSE),IF(D28=$M$3,VLOOKUP(E28,Lekérdezés!$A$2:$D$4,2,FALSE),IF(D28=$M$4,VLOOKUP(E28,Törlés!$A$2:$D$4,2,FALSE))))</f>
        <v>15</v>
      </c>
      <c r="G28">
        <f>IF(D28=$M$2,VLOOKUP(E28,Aktualizáló!$A$2:$D$4,3,FALSE),IF(D28=$M$3,VLOOKUP(E28,Lekérdezés!$A$2:$D$4,3,FALSE),IF(D28=$M$4,VLOOKUP(E28,Törlés!$A$2:$D$4,3,FALSE))))</f>
        <v>3</v>
      </c>
      <c r="H28">
        <f>IF(D28=$M$2,VLOOKUP(E28,Aktualizáló!$A$2:$D$4,4,FALSE),IF(D28=$M$3,VLOOKUP(E28,Lekérdezés!$A$2:$D$4,4,FALSE),IF(D28=$M$4,VLOOKUP(E28,Törlés!$A$2:$D$4,4,FALSE))))</f>
        <v>2</v>
      </c>
    </row>
    <row r="29" spans="3:8" ht="12.75" hidden="1" outlineLevel="1">
      <c r="C29" s="10" t="s">
        <v>114</v>
      </c>
      <c r="D29" s="4" t="s">
        <v>19</v>
      </c>
      <c r="E29" s="11" t="s">
        <v>16</v>
      </c>
      <c r="F29">
        <f>IF(D29=$M$2,VLOOKUP(E29,Aktualizáló!$A$2:$D$4,2,FALSE),IF(D29=$M$3,VLOOKUP(E29,Lekérdezés!$A$2:$D$4,2,FALSE),IF(D29=$M$4,VLOOKUP(E29,Törlés!$A$2:$D$4,2,FALSE))))</f>
        <v>15</v>
      </c>
      <c r="G29">
        <f>IF(D29=$M$2,VLOOKUP(E29,Aktualizáló!$A$2:$D$4,3,FALSE),IF(D29=$M$3,VLOOKUP(E29,Lekérdezés!$A$2:$D$4,3,FALSE),IF(D29=$M$4,VLOOKUP(E29,Törlés!$A$2:$D$4,3,FALSE))))</f>
        <v>3</v>
      </c>
      <c r="H29">
        <f>IF(D29=$M$2,VLOOKUP(E29,Aktualizáló!$A$2:$D$4,4,FALSE),IF(D29=$M$3,VLOOKUP(E29,Lekérdezés!$A$2:$D$4,4,FALSE),IF(D29=$M$4,VLOOKUP(E29,Törlés!$A$2:$D$4,4,FALSE))))</f>
        <v>2</v>
      </c>
    </row>
    <row r="30" spans="3:8" ht="12.75" hidden="1" outlineLevel="1">
      <c r="C30" s="10" t="s">
        <v>115</v>
      </c>
      <c r="D30" s="4" t="s">
        <v>19</v>
      </c>
      <c r="E30" s="11" t="s">
        <v>16</v>
      </c>
      <c r="F30">
        <f>IF(D30=$M$2,VLOOKUP(E30,Aktualizáló!$A$2:$D$4,2,FALSE),IF(D30=$M$3,VLOOKUP(E30,Lekérdezés!$A$2:$D$4,2,FALSE),IF(D30=$M$4,VLOOKUP(E30,Törlés!$A$2:$D$4,2,FALSE))))</f>
        <v>15</v>
      </c>
      <c r="G30">
        <f>IF(D30=$M$2,VLOOKUP(E30,Aktualizáló!$A$2:$D$4,3,FALSE),IF(D30=$M$3,VLOOKUP(E30,Lekérdezés!$A$2:$D$4,3,FALSE),IF(D30=$M$4,VLOOKUP(E30,Törlés!$A$2:$D$4,3,FALSE))))</f>
        <v>3</v>
      </c>
      <c r="H30">
        <f>IF(D30=$M$2,VLOOKUP(E30,Aktualizáló!$A$2:$D$4,4,FALSE),IF(D30=$M$3,VLOOKUP(E30,Lekérdezés!$A$2:$D$4,4,FALSE),IF(D30=$M$4,VLOOKUP(E30,Törlés!$A$2:$D$4,4,FALSE))))</f>
        <v>2</v>
      </c>
    </row>
    <row r="31" spans="2:8" ht="12.75">
      <c r="B31" t="s">
        <v>49</v>
      </c>
      <c r="C31" s="10" t="s">
        <v>116</v>
      </c>
      <c r="D31" s="4" t="s">
        <v>20</v>
      </c>
      <c r="E31" s="11" t="s">
        <v>16</v>
      </c>
      <c r="F31">
        <f>IF(D31=$M$2,VLOOKUP(E31,Aktualizáló!$A$2:$D$4,2,FALSE),IF(D31=$M$3,VLOOKUP(E31,Lekérdezés!$A$2:$D$4,2,FALSE),IF(D31=$M$4,VLOOKUP(E31,Törlés!$A$2:$D$4,2,FALSE))))</f>
        <v>3</v>
      </c>
      <c r="G31">
        <f>IF(D31=$M$2,VLOOKUP(E31,Aktualizáló!$A$2:$D$4,3,FALSE),IF(D31=$M$3,VLOOKUP(E31,Lekérdezés!$A$2:$D$4,3,FALSE),IF(D31=$M$4,VLOOKUP(E31,Törlés!$A$2:$D$4,3,FALSE))))</f>
        <v>3</v>
      </c>
      <c r="H31">
        <f>IF(D31=$M$2,VLOOKUP(E31,Aktualizáló!$A$2:$D$4,4,FALSE),IF(D31=$M$3,VLOOKUP(E31,Lekérdezés!$A$2:$D$4,4,FALSE),IF(D31=$M$4,VLOOKUP(E31,Törlés!$A$2:$D$4,4,FALSE))))</f>
        <v>15</v>
      </c>
    </row>
    <row r="32" spans="2:8" ht="12.75">
      <c r="B32" t="s">
        <v>50</v>
      </c>
      <c r="C32" s="10" t="s">
        <v>117</v>
      </c>
      <c r="D32" s="4" t="s">
        <v>20</v>
      </c>
      <c r="E32" s="11" t="s">
        <v>16</v>
      </c>
      <c r="F32">
        <f>IF(D32=$M$2,VLOOKUP(E32,Aktualizáló!$A$2:$D$4,2,FALSE),IF(D32=$M$3,VLOOKUP(E32,Lekérdezés!$A$2:$D$4,2,FALSE),IF(D32=$M$4,VLOOKUP(E32,Törlés!$A$2:$D$4,2,FALSE))))</f>
        <v>3</v>
      </c>
      <c r="G32">
        <f>IF(D32=$M$2,VLOOKUP(E32,Aktualizáló!$A$2:$D$4,3,FALSE),IF(D32=$M$3,VLOOKUP(E32,Lekérdezés!$A$2:$D$4,3,FALSE),IF(D32=$M$4,VLOOKUP(E32,Törlés!$A$2:$D$4,3,FALSE))))</f>
        <v>3</v>
      </c>
      <c r="H32">
        <f>IF(D32=$M$2,VLOOKUP(E32,Aktualizáló!$A$2:$D$4,4,FALSE),IF(D32=$M$3,VLOOKUP(E32,Lekérdezés!$A$2:$D$4,4,FALSE),IF(D32=$M$4,VLOOKUP(E32,Törlés!$A$2:$D$4,4,FALSE))))</f>
        <v>15</v>
      </c>
    </row>
    <row r="33" spans="2:8" ht="12.75">
      <c r="B33" t="s">
        <v>51</v>
      </c>
      <c r="C33" s="10" t="s">
        <v>118</v>
      </c>
      <c r="D33" s="4" t="s">
        <v>20</v>
      </c>
      <c r="E33" s="11" t="s">
        <v>16</v>
      </c>
      <c r="F33">
        <f>IF(D33=$M$2,VLOOKUP(E33,Aktualizáló!$A$2:$D$4,2,FALSE),IF(D33=$M$3,VLOOKUP(E33,Lekérdezés!$A$2:$D$4,2,FALSE),IF(D33=$M$4,VLOOKUP(E33,Törlés!$A$2:$D$4,2,FALSE))))</f>
        <v>3</v>
      </c>
      <c r="G33">
        <f>IF(D33=$M$2,VLOOKUP(E33,Aktualizáló!$A$2:$D$4,3,FALSE),IF(D33=$M$3,VLOOKUP(E33,Lekérdezés!$A$2:$D$4,3,FALSE),IF(D33=$M$4,VLOOKUP(E33,Törlés!$A$2:$D$4,3,FALSE))))</f>
        <v>3</v>
      </c>
      <c r="H33">
        <f>IF(D33=$M$2,VLOOKUP(E33,Aktualizáló!$A$2:$D$4,4,FALSE),IF(D33=$M$3,VLOOKUP(E33,Lekérdezés!$A$2:$D$4,4,FALSE),IF(D33=$M$4,VLOOKUP(E33,Törlés!$A$2:$D$4,4,FALSE))))</f>
        <v>15</v>
      </c>
    </row>
    <row r="34" spans="2:8" ht="12.75">
      <c r="B34" t="s">
        <v>52</v>
      </c>
      <c r="C34" s="10" t="s">
        <v>119</v>
      </c>
      <c r="D34" s="4" t="s">
        <v>20</v>
      </c>
      <c r="E34" s="11" t="s">
        <v>16</v>
      </c>
      <c r="F34">
        <f>IF(D34=$M$2,VLOOKUP(E34,Aktualizáló!$A$2:$D$4,2,FALSE),IF(D34=$M$3,VLOOKUP(E34,Lekérdezés!$A$2:$D$4,2,FALSE),IF(D34=$M$4,VLOOKUP(E34,Törlés!$A$2:$D$4,2,FALSE))))</f>
        <v>3</v>
      </c>
      <c r="G34">
        <f>IF(D34=$M$2,VLOOKUP(E34,Aktualizáló!$A$2:$D$4,3,FALSE),IF(D34=$M$3,VLOOKUP(E34,Lekérdezés!$A$2:$D$4,3,FALSE),IF(D34=$M$4,VLOOKUP(E34,Törlés!$A$2:$D$4,3,FALSE))))</f>
        <v>3</v>
      </c>
      <c r="H34">
        <f>IF(D34=$M$2,VLOOKUP(E34,Aktualizáló!$A$2:$D$4,4,FALSE),IF(D34=$M$3,VLOOKUP(E34,Lekérdezés!$A$2:$D$4,4,FALSE),IF(D34=$M$4,VLOOKUP(E34,Törlés!$A$2:$D$4,4,FALSE))))</f>
        <v>15</v>
      </c>
    </row>
    <row r="35" spans="2:8" ht="12.75">
      <c r="B35" t="s">
        <v>53</v>
      </c>
      <c r="C35" s="10" t="s">
        <v>120</v>
      </c>
      <c r="D35" s="4" t="s">
        <v>20</v>
      </c>
      <c r="E35" s="11" t="s">
        <v>16</v>
      </c>
      <c r="F35">
        <f>IF(D35=$M$2,VLOOKUP(E35,Aktualizáló!$A$2:$D$4,2,FALSE),IF(D35=$M$3,VLOOKUP(E35,Lekérdezés!$A$2:$D$4,2,FALSE),IF(D35=$M$4,VLOOKUP(E35,Törlés!$A$2:$D$4,2,FALSE))))</f>
        <v>3</v>
      </c>
      <c r="G35">
        <f>IF(D35=$M$2,VLOOKUP(E35,Aktualizáló!$A$2:$D$4,3,FALSE),IF(D35=$M$3,VLOOKUP(E35,Lekérdezés!$A$2:$D$4,3,FALSE),IF(D35=$M$4,VLOOKUP(E35,Törlés!$A$2:$D$4,3,FALSE))))</f>
        <v>3</v>
      </c>
      <c r="H35">
        <f>IF(D35=$M$2,VLOOKUP(E35,Aktualizáló!$A$2:$D$4,4,FALSE),IF(D35=$M$3,VLOOKUP(E35,Lekérdezés!$A$2:$D$4,4,FALSE),IF(D35=$M$4,VLOOKUP(E35,Törlés!$A$2:$D$4,4,FALSE))))</f>
        <v>15</v>
      </c>
    </row>
    <row r="36" spans="2:8" ht="12.75">
      <c r="B36" t="s">
        <v>54</v>
      </c>
      <c r="C36" s="10" t="s">
        <v>121</v>
      </c>
      <c r="D36" s="4" t="s">
        <v>20</v>
      </c>
      <c r="E36" s="11" t="s">
        <v>16</v>
      </c>
      <c r="F36">
        <f>IF(D36=$M$2,VLOOKUP(E36,Aktualizáló!$A$2:$D$4,2,FALSE),IF(D36=$M$3,VLOOKUP(E36,Lekérdezés!$A$2:$D$4,2,FALSE),IF(D36=$M$4,VLOOKUP(E36,Törlés!$A$2:$D$4,2,FALSE))))</f>
        <v>3</v>
      </c>
      <c r="G36">
        <f>IF(D36=$M$2,VLOOKUP(E36,Aktualizáló!$A$2:$D$4,3,FALSE),IF(D36=$M$3,VLOOKUP(E36,Lekérdezés!$A$2:$D$4,3,FALSE),IF(D36=$M$4,VLOOKUP(E36,Törlés!$A$2:$D$4,3,FALSE))))</f>
        <v>3</v>
      </c>
      <c r="H36">
        <f>IF(D36=$M$2,VLOOKUP(E36,Aktualizáló!$A$2:$D$4,4,FALSE),IF(D36=$M$3,VLOOKUP(E36,Lekérdezés!$A$2:$D$4,4,FALSE),IF(D36=$M$4,VLOOKUP(E36,Törlés!$A$2:$D$4,4,FALSE))))</f>
        <v>15</v>
      </c>
    </row>
    <row r="37" spans="2:8" ht="12.75">
      <c r="B37" t="s">
        <v>55</v>
      </c>
      <c r="C37" s="10" t="s">
        <v>122</v>
      </c>
      <c r="D37" s="4" t="s">
        <v>20</v>
      </c>
      <c r="E37" s="11" t="s">
        <v>16</v>
      </c>
      <c r="F37">
        <f>IF(D37=$M$2,VLOOKUP(E37,Aktualizáló!$A$2:$D$4,2,FALSE),IF(D37=$M$3,VLOOKUP(E37,Lekérdezés!$A$2:$D$4,2,FALSE),IF(D37=$M$4,VLOOKUP(E37,Törlés!$A$2:$D$4,2,FALSE))))</f>
        <v>3</v>
      </c>
      <c r="G37">
        <f>IF(D37=$M$2,VLOOKUP(E37,Aktualizáló!$A$2:$D$4,3,FALSE),IF(D37=$M$3,VLOOKUP(E37,Lekérdezés!$A$2:$D$4,3,FALSE),IF(D37=$M$4,VLOOKUP(E37,Törlés!$A$2:$D$4,3,FALSE))))</f>
        <v>3</v>
      </c>
      <c r="H37">
        <f>IF(D37=$M$2,VLOOKUP(E37,Aktualizáló!$A$2:$D$4,4,FALSE),IF(D37=$M$3,VLOOKUP(E37,Lekérdezés!$A$2:$D$4,4,FALSE),IF(D37=$M$4,VLOOKUP(E37,Törlés!$A$2:$D$4,4,FALSE))))</f>
        <v>15</v>
      </c>
    </row>
    <row r="38" spans="2:8" ht="12.75">
      <c r="B38" t="s">
        <v>56</v>
      </c>
      <c r="C38" s="10" t="s">
        <v>123</v>
      </c>
      <c r="D38" s="4" t="s">
        <v>20</v>
      </c>
      <c r="E38" s="11" t="s">
        <v>16</v>
      </c>
      <c r="F38">
        <f>IF(D38=$M$2,VLOOKUP(E38,Aktualizáló!$A$2:$D$4,2,FALSE),IF(D38=$M$3,VLOOKUP(E38,Lekérdezés!$A$2:$D$4,2,FALSE),IF(D38=$M$4,VLOOKUP(E38,Törlés!$A$2:$D$4,2,FALSE))))</f>
        <v>3</v>
      </c>
      <c r="G38">
        <f>IF(D38=$M$2,VLOOKUP(E38,Aktualizáló!$A$2:$D$4,3,FALSE),IF(D38=$M$3,VLOOKUP(E38,Lekérdezés!$A$2:$D$4,3,FALSE),IF(D38=$M$4,VLOOKUP(E38,Törlés!$A$2:$D$4,3,FALSE))))</f>
        <v>3</v>
      </c>
      <c r="H38">
        <f>IF(D38=$M$2,VLOOKUP(E38,Aktualizáló!$A$2:$D$4,4,FALSE),IF(D38=$M$3,VLOOKUP(E38,Lekérdezés!$A$2:$D$4,4,FALSE),IF(D38=$M$4,VLOOKUP(E38,Törlés!$A$2:$D$4,4,FALSE))))</f>
        <v>15</v>
      </c>
    </row>
    <row r="39" spans="2:8" ht="12.75">
      <c r="B39" t="s">
        <v>57</v>
      </c>
      <c r="C39" s="10" t="s">
        <v>124</v>
      </c>
      <c r="D39" s="4" t="s">
        <v>20</v>
      </c>
      <c r="E39" s="11" t="s">
        <v>16</v>
      </c>
      <c r="F39">
        <f>IF(D39=$M$2,VLOOKUP(E39,Aktualizáló!$A$2:$D$4,2,FALSE),IF(D39=$M$3,VLOOKUP(E39,Lekérdezés!$A$2:$D$4,2,FALSE),IF(D39=$M$4,VLOOKUP(E39,Törlés!$A$2:$D$4,2,FALSE))))</f>
        <v>3</v>
      </c>
      <c r="G39">
        <f>IF(D39=$M$2,VLOOKUP(E39,Aktualizáló!$A$2:$D$4,3,FALSE),IF(D39=$M$3,VLOOKUP(E39,Lekérdezés!$A$2:$D$4,3,FALSE),IF(D39=$M$4,VLOOKUP(E39,Törlés!$A$2:$D$4,3,FALSE))))</f>
        <v>3</v>
      </c>
      <c r="H39">
        <f>IF(D39=$M$2,VLOOKUP(E39,Aktualizáló!$A$2:$D$4,4,FALSE),IF(D39=$M$3,VLOOKUP(E39,Lekérdezés!$A$2:$D$4,4,FALSE),IF(D39=$M$4,VLOOKUP(E39,Törlés!$A$2:$D$4,4,FALSE))))</f>
        <v>15</v>
      </c>
    </row>
    <row r="40" spans="2:8" ht="12.75">
      <c r="B40" t="s">
        <v>58</v>
      </c>
      <c r="C40" s="10" t="s">
        <v>125</v>
      </c>
      <c r="D40" s="4" t="s">
        <v>20</v>
      </c>
      <c r="E40" s="11" t="s">
        <v>16</v>
      </c>
      <c r="F40">
        <f>IF(D40=$M$2,VLOOKUP(E40,Aktualizáló!$A$2:$D$4,2,FALSE),IF(D40=$M$3,VLOOKUP(E40,Lekérdezés!$A$2:$D$4,2,FALSE),IF(D40=$M$4,VLOOKUP(E40,Törlés!$A$2:$D$4,2,FALSE))))</f>
        <v>3</v>
      </c>
      <c r="G40">
        <f>IF(D40=$M$2,VLOOKUP(E40,Aktualizáló!$A$2:$D$4,3,FALSE),IF(D40=$M$3,VLOOKUP(E40,Lekérdezés!$A$2:$D$4,3,FALSE),IF(D40=$M$4,VLOOKUP(E40,Törlés!$A$2:$D$4,3,FALSE))))</f>
        <v>3</v>
      </c>
      <c r="H40">
        <f>IF(D40=$M$2,VLOOKUP(E40,Aktualizáló!$A$2:$D$4,4,FALSE),IF(D40=$M$3,VLOOKUP(E40,Lekérdezés!$A$2:$D$4,4,FALSE),IF(D40=$M$4,VLOOKUP(E40,Törlés!$A$2:$D$4,4,FALSE))))</f>
        <v>15</v>
      </c>
    </row>
    <row r="41" spans="2:8" ht="25.5">
      <c r="B41" s="16" t="s">
        <v>59</v>
      </c>
      <c r="C41" s="10" t="s">
        <v>126</v>
      </c>
      <c r="D41" s="4" t="s">
        <v>20</v>
      </c>
      <c r="E41" s="11" t="s">
        <v>16</v>
      </c>
      <c r="F41">
        <f>IF(D41=$M$2,VLOOKUP(E41,Aktualizáló!$A$2:$D$4,2,FALSE),IF(D41=$M$3,VLOOKUP(E41,Lekérdezés!$A$2:$D$4,2,FALSE),IF(D41=$M$4,VLOOKUP(E41,Törlés!$A$2:$D$4,2,FALSE))))</f>
        <v>3</v>
      </c>
      <c r="G41">
        <f>IF(D41=$M$2,VLOOKUP(E41,Aktualizáló!$A$2:$D$4,3,FALSE),IF(D41=$M$3,VLOOKUP(E41,Lekérdezés!$A$2:$D$4,3,FALSE),IF(D41=$M$4,VLOOKUP(E41,Törlés!$A$2:$D$4,3,FALSE))))</f>
        <v>3</v>
      </c>
      <c r="H41">
        <f>IF(D41=$M$2,VLOOKUP(E41,Aktualizáló!$A$2:$D$4,4,FALSE),IF(D41=$M$3,VLOOKUP(E41,Lekérdezés!$A$2:$D$4,4,FALSE),IF(D41=$M$4,VLOOKUP(E41,Törlés!$A$2:$D$4,4,FALSE))))</f>
        <v>15</v>
      </c>
    </row>
    <row r="42" spans="2:8" ht="12.75">
      <c r="B42" s="16" t="s">
        <v>60</v>
      </c>
      <c r="C42" s="10" t="s">
        <v>127</v>
      </c>
      <c r="D42" s="4" t="s">
        <v>20</v>
      </c>
      <c r="E42" s="11" t="s">
        <v>16</v>
      </c>
      <c r="F42">
        <f>IF(D42=$M$2,VLOOKUP(E42,Aktualizáló!$A$2:$D$4,2,FALSE),IF(D42=$M$3,VLOOKUP(E42,Lekérdezés!$A$2:$D$4,2,FALSE),IF(D42=$M$4,VLOOKUP(E42,Törlés!$A$2:$D$4,2,FALSE))))</f>
        <v>3</v>
      </c>
      <c r="G42">
        <f>IF(D42=$M$2,VLOOKUP(E42,Aktualizáló!$A$2:$D$4,3,FALSE),IF(D42=$M$3,VLOOKUP(E42,Lekérdezés!$A$2:$D$4,3,FALSE),IF(D42=$M$4,VLOOKUP(E42,Törlés!$A$2:$D$4,3,FALSE))))</f>
        <v>3</v>
      </c>
      <c r="H42">
        <f>IF(D42=$M$2,VLOOKUP(E42,Aktualizáló!$A$2:$D$4,4,FALSE),IF(D42=$M$3,VLOOKUP(E42,Lekérdezés!$A$2:$D$4,4,FALSE),IF(D42=$M$4,VLOOKUP(E42,Törlés!$A$2:$D$4,4,FALSE))))</f>
        <v>15</v>
      </c>
    </row>
    <row r="43" spans="2:8" ht="12.75">
      <c r="B43" s="16" t="s">
        <v>61</v>
      </c>
      <c r="C43" s="10" t="s">
        <v>128</v>
      </c>
      <c r="D43" s="4" t="s">
        <v>20</v>
      </c>
      <c r="E43" s="11" t="s">
        <v>16</v>
      </c>
      <c r="F43">
        <f>IF(D43=$M$2,VLOOKUP(E43,Aktualizáló!$A$2:$D$4,2,FALSE),IF(D43=$M$3,VLOOKUP(E43,Lekérdezés!$A$2:$D$4,2,FALSE),IF(D43=$M$4,VLOOKUP(E43,Törlés!$A$2:$D$4,2,FALSE))))</f>
        <v>3</v>
      </c>
      <c r="G43">
        <f>IF(D43=$M$2,VLOOKUP(E43,Aktualizáló!$A$2:$D$4,3,FALSE),IF(D43=$M$3,VLOOKUP(E43,Lekérdezés!$A$2:$D$4,3,FALSE),IF(D43=$M$4,VLOOKUP(E43,Törlés!$A$2:$D$4,3,FALSE))))</f>
        <v>3</v>
      </c>
      <c r="H43">
        <f>IF(D43=$M$2,VLOOKUP(E43,Aktualizáló!$A$2:$D$4,4,FALSE),IF(D43=$M$3,VLOOKUP(E43,Lekérdezés!$A$2:$D$4,4,FALSE),IF(D43=$M$4,VLOOKUP(E43,Törlés!$A$2:$D$4,4,FALSE))))</f>
        <v>15</v>
      </c>
    </row>
    <row r="44" spans="2:8" ht="12.75">
      <c r="B44" s="16" t="s">
        <v>62</v>
      </c>
      <c r="C44" s="10" t="s">
        <v>129</v>
      </c>
      <c r="D44" s="4" t="s">
        <v>20</v>
      </c>
      <c r="E44" s="11" t="s">
        <v>16</v>
      </c>
      <c r="F44">
        <f>IF(D44=$M$2,VLOOKUP(E44,Aktualizáló!$A$2:$D$4,2,FALSE),IF(D44=$M$3,VLOOKUP(E44,Lekérdezés!$A$2:$D$4,2,FALSE),IF(D44=$M$4,VLOOKUP(E44,Törlés!$A$2:$D$4,2,FALSE))))</f>
        <v>3</v>
      </c>
      <c r="G44">
        <f>IF(D44=$M$2,VLOOKUP(E44,Aktualizáló!$A$2:$D$4,3,FALSE),IF(D44=$M$3,VLOOKUP(E44,Lekérdezés!$A$2:$D$4,3,FALSE),IF(D44=$M$4,VLOOKUP(E44,Törlés!$A$2:$D$4,3,FALSE))))</f>
        <v>3</v>
      </c>
      <c r="H44">
        <f>IF(D44=$M$2,VLOOKUP(E44,Aktualizáló!$A$2:$D$4,4,FALSE),IF(D44=$M$3,VLOOKUP(E44,Lekérdezés!$A$2:$D$4,4,FALSE),IF(D44=$M$4,VLOOKUP(E44,Törlés!$A$2:$D$4,4,FALSE))))</f>
        <v>15</v>
      </c>
    </row>
    <row r="45" spans="2:8" ht="12.75">
      <c r="B45" s="16" t="s">
        <v>63</v>
      </c>
      <c r="C45" s="10" t="s">
        <v>130</v>
      </c>
      <c r="D45" s="4" t="s">
        <v>20</v>
      </c>
      <c r="E45" s="11" t="s">
        <v>16</v>
      </c>
      <c r="F45">
        <f>IF(D45=$M$2,VLOOKUP(E45,Aktualizáló!$A$2:$D$4,2,FALSE),IF(D45=$M$3,VLOOKUP(E45,Lekérdezés!$A$2:$D$4,2,FALSE),IF(D45=$M$4,VLOOKUP(E45,Törlés!$A$2:$D$4,2,FALSE))))</f>
        <v>3</v>
      </c>
      <c r="G45">
        <f>IF(D45=$M$2,VLOOKUP(E45,Aktualizáló!$A$2:$D$4,3,FALSE),IF(D45=$M$3,VLOOKUP(E45,Lekérdezés!$A$2:$D$4,3,FALSE),IF(D45=$M$4,VLOOKUP(E45,Törlés!$A$2:$D$4,3,FALSE))))</f>
        <v>3</v>
      </c>
      <c r="H45">
        <f>IF(D45=$M$2,VLOOKUP(E45,Aktualizáló!$A$2:$D$4,4,FALSE),IF(D45=$M$3,VLOOKUP(E45,Lekérdezés!$A$2:$D$4,4,FALSE),IF(D45=$M$4,VLOOKUP(E45,Törlés!$A$2:$D$4,4,FALSE))))</f>
        <v>15</v>
      </c>
    </row>
    <row r="46" spans="2:8" ht="12.75">
      <c r="B46" s="16" t="s">
        <v>64</v>
      </c>
      <c r="C46" s="10" t="s">
        <v>131</v>
      </c>
      <c r="D46" s="4" t="s">
        <v>20</v>
      </c>
      <c r="E46" s="11" t="s">
        <v>16</v>
      </c>
      <c r="F46">
        <f>IF(D46=$M$2,VLOOKUP(E46,Aktualizáló!$A$2:$D$4,2,FALSE),IF(D46=$M$3,VLOOKUP(E46,Lekérdezés!$A$2:$D$4,2,FALSE),IF(D46=$M$4,VLOOKUP(E46,Törlés!$A$2:$D$4,2,FALSE))))</f>
        <v>3</v>
      </c>
      <c r="G46">
        <f>IF(D46=$M$2,VLOOKUP(E46,Aktualizáló!$A$2:$D$4,3,FALSE),IF(D46=$M$3,VLOOKUP(E46,Lekérdezés!$A$2:$D$4,3,FALSE),IF(D46=$M$4,VLOOKUP(E46,Törlés!$A$2:$D$4,3,FALSE))))</f>
        <v>3</v>
      </c>
      <c r="H46">
        <f>IF(D46=$M$2,VLOOKUP(E46,Aktualizáló!$A$2:$D$4,4,FALSE),IF(D46=$M$3,VLOOKUP(E46,Lekérdezés!$A$2:$D$4,4,FALSE),IF(D46=$M$4,VLOOKUP(E46,Törlés!$A$2:$D$4,4,FALSE))))</f>
        <v>15</v>
      </c>
    </row>
    <row r="47" spans="2:8" ht="12.75">
      <c r="B47" s="16" t="s">
        <v>65</v>
      </c>
      <c r="C47" s="10" t="s">
        <v>132</v>
      </c>
      <c r="D47" s="4" t="s">
        <v>20</v>
      </c>
      <c r="E47" s="11" t="s">
        <v>16</v>
      </c>
      <c r="F47">
        <f>IF(D47=$M$2,VLOOKUP(E47,Aktualizáló!$A$2:$D$4,2,FALSE),IF(D47=$M$3,VLOOKUP(E47,Lekérdezés!$A$2:$D$4,2,FALSE),IF(D47=$M$4,VLOOKUP(E47,Törlés!$A$2:$D$4,2,FALSE))))</f>
        <v>3</v>
      </c>
      <c r="G47">
        <f>IF(D47=$M$2,VLOOKUP(E47,Aktualizáló!$A$2:$D$4,3,FALSE),IF(D47=$M$3,VLOOKUP(E47,Lekérdezés!$A$2:$D$4,3,FALSE),IF(D47=$M$4,VLOOKUP(E47,Törlés!$A$2:$D$4,3,FALSE))))</f>
        <v>3</v>
      </c>
      <c r="H47">
        <f>IF(D47=$M$2,VLOOKUP(E47,Aktualizáló!$A$2:$D$4,4,FALSE),IF(D47=$M$3,VLOOKUP(E47,Lekérdezés!$A$2:$D$4,4,FALSE),IF(D47=$M$4,VLOOKUP(E47,Törlés!$A$2:$D$4,4,FALSE))))</f>
        <v>15</v>
      </c>
    </row>
    <row r="48" spans="2:8" ht="12.75">
      <c r="B48" s="16" t="s">
        <v>66</v>
      </c>
      <c r="C48" s="10" t="s">
        <v>133</v>
      </c>
      <c r="D48" s="4" t="s">
        <v>20</v>
      </c>
      <c r="E48" s="11" t="s">
        <v>16</v>
      </c>
      <c r="F48">
        <f>IF(D48=$M$2,VLOOKUP(E48,Aktualizáló!$A$2:$D$4,2,FALSE),IF(D48=$M$3,VLOOKUP(E48,Lekérdezés!$A$2:$D$4,2,FALSE),IF(D48=$M$4,VLOOKUP(E48,Törlés!$A$2:$D$4,2,FALSE))))</f>
        <v>3</v>
      </c>
      <c r="G48">
        <f>IF(D48=$M$2,VLOOKUP(E48,Aktualizáló!$A$2:$D$4,3,FALSE),IF(D48=$M$3,VLOOKUP(E48,Lekérdezés!$A$2:$D$4,3,FALSE),IF(D48=$M$4,VLOOKUP(E48,Törlés!$A$2:$D$4,3,FALSE))))</f>
        <v>3</v>
      </c>
      <c r="H48">
        <f>IF(D48=$M$2,VLOOKUP(E48,Aktualizáló!$A$2:$D$4,4,FALSE),IF(D48=$M$3,VLOOKUP(E48,Lekérdezés!$A$2:$D$4,4,FALSE),IF(D48=$M$4,VLOOKUP(E48,Törlés!$A$2:$D$4,4,FALSE))))</f>
        <v>15</v>
      </c>
    </row>
    <row r="49" spans="2:8" ht="12.75">
      <c r="B49" s="16" t="s">
        <v>67</v>
      </c>
      <c r="C49" s="10" t="s">
        <v>134</v>
      </c>
      <c r="D49" s="4" t="s">
        <v>20</v>
      </c>
      <c r="E49" s="11" t="s">
        <v>16</v>
      </c>
      <c r="F49">
        <f>IF(D49=$M$2,VLOOKUP(E49,Aktualizáló!$A$2:$D$4,2,FALSE),IF(D49=$M$3,VLOOKUP(E49,Lekérdezés!$A$2:$D$4,2,FALSE),IF(D49=$M$4,VLOOKUP(E49,Törlés!$A$2:$D$4,2,FALSE))))</f>
        <v>3</v>
      </c>
      <c r="G49">
        <f>IF(D49=$M$2,VLOOKUP(E49,Aktualizáló!$A$2:$D$4,3,FALSE),IF(D49=$M$3,VLOOKUP(E49,Lekérdezés!$A$2:$D$4,3,FALSE),IF(D49=$M$4,VLOOKUP(E49,Törlés!$A$2:$D$4,3,FALSE))))</f>
        <v>3</v>
      </c>
      <c r="H49">
        <f>IF(D49=$M$2,VLOOKUP(E49,Aktualizáló!$A$2:$D$4,4,FALSE),IF(D49=$M$3,VLOOKUP(E49,Lekérdezés!$A$2:$D$4,4,FALSE),IF(D49=$M$4,VLOOKUP(E49,Törlés!$A$2:$D$4,4,FALSE))))</f>
        <v>15</v>
      </c>
    </row>
    <row r="50" spans="2:8" ht="12.75">
      <c r="B50" s="16" t="s">
        <v>68</v>
      </c>
      <c r="C50" s="10" t="s">
        <v>135</v>
      </c>
      <c r="D50" s="4" t="s">
        <v>20</v>
      </c>
      <c r="E50" s="11" t="s">
        <v>16</v>
      </c>
      <c r="F50">
        <f>IF(D50=$M$2,VLOOKUP(E50,Aktualizáló!$A$2:$D$4,2,FALSE),IF(D50=$M$3,VLOOKUP(E50,Lekérdezés!$A$2:$D$4,2,FALSE),IF(D50=$M$4,VLOOKUP(E50,Törlés!$A$2:$D$4,2,FALSE))))</f>
        <v>3</v>
      </c>
      <c r="G50">
        <f>IF(D50=$M$2,VLOOKUP(E50,Aktualizáló!$A$2:$D$4,3,FALSE),IF(D50=$M$3,VLOOKUP(E50,Lekérdezés!$A$2:$D$4,3,FALSE),IF(D50=$M$4,VLOOKUP(E50,Törlés!$A$2:$D$4,3,FALSE))))</f>
        <v>3</v>
      </c>
      <c r="H50">
        <f>IF(D50=$M$2,VLOOKUP(E50,Aktualizáló!$A$2:$D$4,4,FALSE),IF(D50=$M$3,VLOOKUP(E50,Lekérdezés!$A$2:$D$4,4,FALSE),IF(D50=$M$4,VLOOKUP(E50,Törlés!$A$2:$D$4,4,FALSE))))</f>
        <v>15</v>
      </c>
    </row>
    <row r="51" spans="2:8" ht="12.75">
      <c r="B51" s="16" t="s">
        <v>69</v>
      </c>
      <c r="C51" s="10" t="s">
        <v>136</v>
      </c>
      <c r="D51" s="4" t="s">
        <v>20</v>
      </c>
      <c r="E51" s="11" t="s">
        <v>16</v>
      </c>
      <c r="F51">
        <f>IF(D51=$M$2,VLOOKUP(E51,Aktualizáló!$A$2:$D$4,2,FALSE),IF(D51=$M$3,VLOOKUP(E51,Lekérdezés!$A$2:$D$4,2,FALSE),IF(D51=$M$4,VLOOKUP(E51,Törlés!$A$2:$D$4,2,FALSE))))</f>
        <v>3</v>
      </c>
      <c r="G51">
        <f>IF(D51=$M$2,VLOOKUP(E51,Aktualizáló!$A$2:$D$4,3,FALSE),IF(D51=$M$3,VLOOKUP(E51,Lekérdezés!$A$2:$D$4,3,FALSE),IF(D51=$M$4,VLOOKUP(E51,Törlés!$A$2:$D$4,3,FALSE))))</f>
        <v>3</v>
      </c>
      <c r="H51">
        <f>IF(D51=$M$2,VLOOKUP(E51,Aktualizáló!$A$2:$D$4,4,FALSE),IF(D51=$M$3,VLOOKUP(E51,Lekérdezés!$A$2:$D$4,4,FALSE),IF(D51=$M$4,VLOOKUP(E51,Törlés!$A$2:$D$4,4,FALSE))))</f>
        <v>15</v>
      </c>
    </row>
    <row r="52" spans="2:8" ht="12.75">
      <c r="B52" s="16" t="s">
        <v>70</v>
      </c>
      <c r="C52" s="10" t="s">
        <v>137</v>
      </c>
      <c r="D52" s="4" t="s">
        <v>20</v>
      </c>
      <c r="E52" s="11" t="s">
        <v>16</v>
      </c>
      <c r="F52">
        <f>IF(D52=$M$2,VLOOKUP(E52,Aktualizáló!$A$2:$D$4,2,FALSE),IF(D52=$M$3,VLOOKUP(E52,Lekérdezés!$A$2:$D$4,2,FALSE),IF(D52=$M$4,VLOOKUP(E52,Törlés!$A$2:$D$4,2,FALSE))))</f>
        <v>3</v>
      </c>
      <c r="G52">
        <f>IF(D52=$M$2,VLOOKUP(E52,Aktualizáló!$A$2:$D$4,3,FALSE),IF(D52=$M$3,VLOOKUP(E52,Lekérdezés!$A$2:$D$4,3,FALSE),IF(D52=$M$4,VLOOKUP(E52,Törlés!$A$2:$D$4,3,FALSE))))</f>
        <v>3</v>
      </c>
      <c r="H52">
        <f>IF(D52=$M$2,VLOOKUP(E52,Aktualizáló!$A$2:$D$4,4,FALSE),IF(D52=$M$3,VLOOKUP(E52,Lekérdezés!$A$2:$D$4,4,FALSE),IF(D52=$M$4,VLOOKUP(E52,Törlés!$A$2:$D$4,4,FALSE))))</f>
        <v>15</v>
      </c>
    </row>
    <row r="53" spans="2:8" ht="12.75">
      <c r="B53" s="16" t="s">
        <v>71</v>
      </c>
      <c r="C53" s="10" t="s">
        <v>138</v>
      </c>
      <c r="D53" s="4" t="s">
        <v>20</v>
      </c>
      <c r="E53" s="11" t="s">
        <v>16</v>
      </c>
      <c r="F53">
        <f>IF(D53=$M$2,VLOOKUP(E53,Aktualizáló!$A$2:$D$4,2,FALSE),IF(D53=$M$3,VLOOKUP(E53,Lekérdezés!$A$2:$D$4,2,FALSE),IF(D53=$M$4,VLOOKUP(E53,Törlés!$A$2:$D$4,2,FALSE))))</f>
        <v>3</v>
      </c>
      <c r="G53">
        <f>IF(D53=$M$2,VLOOKUP(E53,Aktualizáló!$A$2:$D$4,3,FALSE),IF(D53=$M$3,VLOOKUP(E53,Lekérdezés!$A$2:$D$4,3,FALSE),IF(D53=$M$4,VLOOKUP(E53,Törlés!$A$2:$D$4,3,FALSE))))</f>
        <v>3</v>
      </c>
      <c r="H53">
        <f>IF(D53=$M$2,VLOOKUP(E53,Aktualizáló!$A$2:$D$4,4,FALSE),IF(D53=$M$3,VLOOKUP(E53,Lekérdezés!$A$2:$D$4,4,FALSE),IF(D53=$M$4,VLOOKUP(E53,Törlés!$A$2:$D$4,4,FALSE))))</f>
        <v>15</v>
      </c>
    </row>
    <row r="54" spans="2:8" ht="12.75">
      <c r="B54" s="16" t="s">
        <v>72</v>
      </c>
      <c r="C54" s="10" t="s">
        <v>139</v>
      </c>
      <c r="D54" s="4" t="s">
        <v>20</v>
      </c>
      <c r="E54" s="11" t="s">
        <v>16</v>
      </c>
      <c r="F54">
        <f>IF(D54=$M$2,VLOOKUP(E54,Aktualizáló!$A$2:$D$4,2,FALSE),IF(D54=$M$3,VLOOKUP(E54,Lekérdezés!$A$2:$D$4,2,FALSE),IF(D54=$M$4,VLOOKUP(E54,Törlés!$A$2:$D$4,2,FALSE))))</f>
        <v>3</v>
      </c>
      <c r="G54">
        <f>IF(D54=$M$2,VLOOKUP(E54,Aktualizáló!$A$2:$D$4,3,FALSE),IF(D54=$M$3,VLOOKUP(E54,Lekérdezés!$A$2:$D$4,3,FALSE),IF(D54=$M$4,VLOOKUP(E54,Törlés!$A$2:$D$4,3,FALSE))))</f>
        <v>3</v>
      </c>
      <c r="H54">
        <f>IF(D54=$M$2,VLOOKUP(E54,Aktualizáló!$A$2:$D$4,4,FALSE),IF(D54=$M$3,VLOOKUP(E54,Lekérdezés!$A$2:$D$4,4,FALSE),IF(D54=$M$4,VLOOKUP(E54,Törlés!$A$2:$D$4,4,FALSE))))</f>
        <v>15</v>
      </c>
    </row>
    <row r="55" spans="2:8" ht="12.75">
      <c r="B55" s="16" t="s">
        <v>73</v>
      </c>
      <c r="C55" s="10" t="s">
        <v>140</v>
      </c>
      <c r="D55" s="4" t="s">
        <v>20</v>
      </c>
      <c r="E55" s="11" t="s">
        <v>16</v>
      </c>
      <c r="F55">
        <f>IF(D55=$M$2,VLOOKUP(E55,Aktualizáló!$A$2:$D$4,2,FALSE),IF(D55=$M$3,VLOOKUP(E55,Lekérdezés!$A$2:$D$4,2,FALSE),IF(D55=$M$4,VLOOKUP(E55,Törlés!$A$2:$D$4,2,FALSE))))</f>
        <v>3</v>
      </c>
      <c r="G55">
        <f>IF(D55=$M$2,VLOOKUP(E55,Aktualizáló!$A$2:$D$4,3,FALSE),IF(D55=$M$3,VLOOKUP(E55,Lekérdezés!$A$2:$D$4,3,FALSE),IF(D55=$M$4,VLOOKUP(E55,Törlés!$A$2:$D$4,3,FALSE))))</f>
        <v>3</v>
      </c>
      <c r="H55">
        <f>IF(D55=$M$2,VLOOKUP(E55,Aktualizáló!$A$2:$D$4,4,FALSE),IF(D55=$M$3,VLOOKUP(E55,Lekérdezés!$A$2:$D$4,4,FALSE),IF(D55=$M$4,VLOOKUP(E55,Törlés!$A$2:$D$4,4,FALSE))))</f>
        <v>15</v>
      </c>
    </row>
    <row r="56" spans="2:8" ht="12.75">
      <c r="B56" s="16" t="s">
        <v>74</v>
      </c>
      <c r="C56" s="10" t="s">
        <v>141</v>
      </c>
      <c r="D56" s="4" t="s">
        <v>20</v>
      </c>
      <c r="E56" s="11" t="s">
        <v>16</v>
      </c>
      <c r="F56">
        <f>IF(D56=$M$2,VLOOKUP(E56,Aktualizáló!$A$2:$D$4,2,FALSE),IF(D56=$M$3,VLOOKUP(E56,Lekérdezés!$A$2:$D$4,2,FALSE),IF(D56=$M$4,VLOOKUP(E56,Törlés!$A$2:$D$4,2,FALSE))))</f>
        <v>3</v>
      </c>
      <c r="G56">
        <f>IF(D56=$M$2,VLOOKUP(E56,Aktualizáló!$A$2:$D$4,3,FALSE),IF(D56=$M$3,VLOOKUP(E56,Lekérdezés!$A$2:$D$4,3,FALSE),IF(D56=$M$4,VLOOKUP(E56,Törlés!$A$2:$D$4,3,FALSE))))</f>
        <v>3</v>
      </c>
      <c r="H56">
        <f>IF(D56=$M$2,VLOOKUP(E56,Aktualizáló!$A$2:$D$4,4,FALSE),IF(D56=$M$3,VLOOKUP(E56,Lekérdezés!$A$2:$D$4,4,FALSE),IF(D56=$M$4,VLOOKUP(E56,Törlés!$A$2:$D$4,4,FALSE))))</f>
        <v>15</v>
      </c>
    </row>
    <row r="57" spans="2:8" ht="12.75">
      <c r="B57" s="16" t="s">
        <v>75</v>
      </c>
      <c r="C57" s="10" t="s">
        <v>142</v>
      </c>
      <c r="D57" s="4" t="s">
        <v>20</v>
      </c>
      <c r="E57" s="11" t="s">
        <v>16</v>
      </c>
      <c r="F57">
        <f>IF(D57=$M$2,VLOOKUP(E57,Aktualizáló!$A$2:$D$4,2,FALSE),IF(D57=$M$3,VLOOKUP(E57,Lekérdezés!$A$2:$D$4,2,FALSE),IF(D57=$M$4,VLOOKUP(E57,Törlés!$A$2:$D$4,2,FALSE))))</f>
        <v>3</v>
      </c>
      <c r="G57">
        <f>IF(D57=$M$2,VLOOKUP(E57,Aktualizáló!$A$2:$D$4,3,FALSE),IF(D57=$M$3,VLOOKUP(E57,Lekérdezés!$A$2:$D$4,3,FALSE),IF(D57=$M$4,VLOOKUP(E57,Törlés!$A$2:$D$4,3,FALSE))))</f>
        <v>3</v>
      </c>
      <c r="H57">
        <f>IF(D57=$M$2,VLOOKUP(E57,Aktualizáló!$A$2:$D$4,4,FALSE),IF(D57=$M$3,VLOOKUP(E57,Lekérdezés!$A$2:$D$4,4,FALSE),IF(D57=$M$4,VLOOKUP(E57,Törlés!$A$2:$D$4,4,FALSE))))</f>
        <v>15</v>
      </c>
    </row>
    <row r="58" spans="2:8" ht="12.75">
      <c r="B58" s="16" t="s">
        <v>76</v>
      </c>
      <c r="C58" s="10" t="s">
        <v>143</v>
      </c>
      <c r="D58" s="4" t="s">
        <v>20</v>
      </c>
      <c r="E58" s="11" t="s">
        <v>16</v>
      </c>
      <c r="F58">
        <f>IF(D58=$M$2,VLOOKUP(E58,Aktualizáló!$A$2:$D$4,2,FALSE),IF(D58=$M$3,VLOOKUP(E58,Lekérdezés!$A$2:$D$4,2,FALSE),IF(D58=$M$4,VLOOKUP(E58,Törlés!$A$2:$D$4,2,FALSE))))</f>
        <v>3</v>
      </c>
      <c r="G58">
        <f>IF(D58=$M$2,VLOOKUP(E58,Aktualizáló!$A$2:$D$4,3,FALSE),IF(D58=$M$3,VLOOKUP(E58,Lekérdezés!$A$2:$D$4,3,FALSE),IF(D58=$M$4,VLOOKUP(E58,Törlés!$A$2:$D$4,3,FALSE))))</f>
        <v>3</v>
      </c>
      <c r="H58">
        <f>IF(D58=$M$2,VLOOKUP(E58,Aktualizáló!$A$2:$D$4,4,FALSE),IF(D58=$M$3,VLOOKUP(E58,Lekérdezés!$A$2:$D$4,4,FALSE),IF(D58=$M$4,VLOOKUP(E58,Törlés!$A$2:$D$4,4,FALSE))))</f>
        <v>15</v>
      </c>
    </row>
    <row r="59" spans="2:8" ht="12.75">
      <c r="B59" s="16" t="s">
        <v>77</v>
      </c>
      <c r="C59" s="10" t="s">
        <v>144</v>
      </c>
      <c r="D59" s="4" t="s">
        <v>20</v>
      </c>
      <c r="E59" s="11" t="s">
        <v>16</v>
      </c>
      <c r="F59">
        <f>IF(D59=$M$2,VLOOKUP(E59,Aktualizáló!$A$2:$D$4,2,FALSE),IF(D59=$M$3,VLOOKUP(E59,Lekérdezés!$A$2:$D$4,2,FALSE),IF(D59=$M$4,VLOOKUP(E59,Törlés!$A$2:$D$4,2,FALSE))))</f>
        <v>3</v>
      </c>
      <c r="G59">
        <f>IF(D59=$M$2,VLOOKUP(E59,Aktualizáló!$A$2:$D$4,3,FALSE),IF(D59=$M$3,VLOOKUP(E59,Lekérdezés!$A$2:$D$4,3,FALSE),IF(D59=$M$4,VLOOKUP(E59,Törlés!$A$2:$D$4,3,FALSE))))</f>
        <v>3</v>
      </c>
      <c r="H59">
        <f>IF(D59=$M$2,VLOOKUP(E59,Aktualizáló!$A$2:$D$4,4,FALSE),IF(D59=$M$3,VLOOKUP(E59,Lekérdezés!$A$2:$D$4,4,FALSE),IF(D59=$M$4,VLOOKUP(E59,Törlés!$A$2:$D$4,4,FALSE))))</f>
        <v>15</v>
      </c>
    </row>
    <row r="60" spans="2:8" ht="12.75">
      <c r="B60" s="16" t="s">
        <v>78</v>
      </c>
      <c r="C60" s="10" t="s">
        <v>145</v>
      </c>
      <c r="D60" s="4" t="s">
        <v>20</v>
      </c>
      <c r="E60" s="11" t="s">
        <v>16</v>
      </c>
      <c r="F60">
        <f>IF(D60=$M$2,VLOOKUP(E60,Aktualizáló!$A$2:$D$4,2,FALSE),IF(D60=$M$3,VLOOKUP(E60,Lekérdezés!$A$2:$D$4,2,FALSE),IF(D60=$M$4,VLOOKUP(E60,Törlés!$A$2:$D$4,2,FALSE))))</f>
        <v>3</v>
      </c>
      <c r="G60">
        <f>IF(D60=$M$2,VLOOKUP(E60,Aktualizáló!$A$2:$D$4,3,FALSE),IF(D60=$M$3,VLOOKUP(E60,Lekérdezés!$A$2:$D$4,3,FALSE),IF(D60=$M$4,VLOOKUP(E60,Törlés!$A$2:$D$4,3,FALSE))))</f>
        <v>3</v>
      </c>
      <c r="H60">
        <f>IF(D60=$M$2,VLOOKUP(E60,Aktualizáló!$A$2:$D$4,4,FALSE),IF(D60=$M$3,VLOOKUP(E60,Lekérdezés!$A$2:$D$4,4,FALSE),IF(D60=$M$4,VLOOKUP(E60,Törlés!$A$2:$D$4,4,FALSE))))</f>
        <v>15</v>
      </c>
    </row>
    <row r="61" spans="2:8" ht="12.75">
      <c r="B61" s="16" t="s">
        <v>79</v>
      </c>
      <c r="C61" s="10" t="s">
        <v>146</v>
      </c>
      <c r="D61" s="4" t="s">
        <v>20</v>
      </c>
      <c r="E61" s="11" t="s">
        <v>16</v>
      </c>
      <c r="F61">
        <f>IF(D61=$M$2,VLOOKUP(E61,Aktualizáló!$A$2:$D$4,2,FALSE),IF(D61=$M$3,VLOOKUP(E61,Lekérdezés!$A$2:$D$4,2,FALSE),IF(D61=$M$4,VLOOKUP(E61,Törlés!$A$2:$D$4,2,FALSE))))</f>
        <v>3</v>
      </c>
      <c r="G61">
        <f>IF(D61=$M$2,VLOOKUP(E61,Aktualizáló!$A$2:$D$4,3,FALSE),IF(D61=$M$3,VLOOKUP(E61,Lekérdezés!$A$2:$D$4,3,FALSE),IF(D61=$M$4,VLOOKUP(E61,Törlés!$A$2:$D$4,3,FALSE))))</f>
        <v>3</v>
      </c>
      <c r="H61">
        <f>IF(D61=$M$2,VLOOKUP(E61,Aktualizáló!$A$2:$D$4,4,FALSE),IF(D61=$M$3,VLOOKUP(E61,Lekérdezés!$A$2:$D$4,4,FALSE),IF(D61=$M$4,VLOOKUP(E61,Törlés!$A$2:$D$4,4,FALSE))))</f>
        <v>15</v>
      </c>
    </row>
    <row r="62" spans="2:8" ht="12.75">
      <c r="B62" s="16" t="s">
        <v>80</v>
      </c>
      <c r="C62" s="10" t="s">
        <v>147</v>
      </c>
      <c r="D62" s="4" t="s">
        <v>20</v>
      </c>
      <c r="E62" s="11" t="s">
        <v>16</v>
      </c>
      <c r="F62">
        <f>IF(D62=$M$2,VLOOKUP(E62,Aktualizáló!$A$2:$D$4,2,FALSE),IF(D62=$M$3,VLOOKUP(E62,Lekérdezés!$A$2:$D$4,2,FALSE),IF(D62=$M$4,VLOOKUP(E62,Törlés!$A$2:$D$4,2,FALSE))))</f>
        <v>3</v>
      </c>
      <c r="G62">
        <f>IF(D62=$M$2,VLOOKUP(E62,Aktualizáló!$A$2:$D$4,3,FALSE),IF(D62=$M$3,VLOOKUP(E62,Lekérdezés!$A$2:$D$4,3,FALSE),IF(D62=$M$4,VLOOKUP(E62,Törlés!$A$2:$D$4,3,FALSE))))</f>
        <v>3</v>
      </c>
      <c r="H62">
        <f>IF(D62=$M$2,VLOOKUP(E62,Aktualizáló!$A$2:$D$4,4,FALSE),IF(D62=$M$3,VLOOKUP(E62,Lekérdezés!$A$2:$D$4,4,FALSE),IF(D62=$M$4,VLOOKUP(E62,Törlés!$A$2:$D$4,4,FALSE))))</f>
        <v>15</v>
      </c>
    </row>
    <row r="63" spans="2:8" ht="12.75">
      <c r="B63" s="16" t="s">
        <v>81</v>
      </c>
      <c r="C63" s="10" t="s">
        <v>148</v>
      </c>
      <c r="D63" s="4" t="s">
        <v>20</v>
      </c>
      <c r="E63" s="11" t="s">
        <v>16</v>
      </c>
      <c r="F63">
        <f>IF(D63=$M$2,VLOOKUP(E63,Aktualizáló!$A$2:$D$4,2,FALSE),IF(D63=$M$3,VLOOKUP(E63,Lekérdezés!$A$2:$D$4,2,FALSE),IF(D63=$M$4,VLOOKUP(E63,Törlés!$A$2:$D$4,2,FALSE))))</f>
        <v>3</v>
      </c>
      <c r="G63">
        <f>IF(D63=$M$2,VLOOKUP(E63,Aktualizáló!$A$2:$D$4,3,FALSE),IF(D63=$M$3,VLOOKUP(E63,Lekérdezés!$A$2:$D$4,3,FALSE),IF(D63=$M$4,VLOOKUP(E63,Törlés!$A$2:$D$4,3,FALSE))))</f>
        <v>3</v>
      </c>
      <c r="H63">
        <f>IF(D63=$M$2,VLOOKUP(E63,Aktualizáló!$A$2:$D$4,4,FALSE),IF(D63=$M$3,VLOOKUP(E63,Lekérdezés!$A$2:$D$4,4,FALSE),IF(D63=$M$4,VLOOKUP(E63,Törlés!$A$2:$D$4,4,FALSE))))</f>
        <v>15</v>
      </c>
    </row>
    <row r="64" spans="2:8" ht="12.75">
      <c r="B64" s="16" t="s">
        <v>82</v>
      </c>
      <c r="C64" s="10" t="s">
        <v>149</v>
      </c>
      <c r="D64" s="4" t="s">
        <v>20</v>
      </c>
      <c r="E64" s="11" t="s">
        <v>16</v>
      </c>
      <c r="F64">
        <f>IF(D64=$M$2,VLOOKUP(E64,Aktualizáló!$A$2:$D$4,2,FALSE),IF(D64=$M$3,VLOOKUP(E64,Lekérdezés!$A$2:$D$4,2,FALSE),IF(D64=$M$4,VLOOKUP(E64,Törlés!$A$2:$D$4,2,FALSE))))</f>
        <v>3</v>
      </c>
      <c r="G64">
        <f>IF(D64=$M$2,VLOOKUP(E64,Aktualizáló!$A$2:$D$4,3,FALSE),IF(D64=$M$3,VLOOKUP(E64,Lekérdezés!$A$2:$D$4,3,FALSE),IF(D64=$M$4,VLOOKUP(E64,Törlés!$A$2:$D$4,3,FALSE))))</f>
        <v>3</v>
      </c>
      <c r="H64">
        <f>IF(D64=$M$2,VLOOKUP(E64,Aktualizáló!$A$2:$D$4,4,FALSE),IF(D64=$M$3,VLOOKUP(E64,Lekérdezés!$A$2:$D$4,4,FALSE),IF(D64=$M$4,VLOOKUP(E64,Törlés!$A$2:$D$4,4,FALSE))))</f>
        <v>15</v>
      </c>
    </row>
    <row r="65" spans="2:8" ht="12.75">
      <c r="B65" s="16" t="s">
        <v>83</v>
      </c>
      <c r="C65" s="10" t="s">
        <v>150</v>
      </c>
      <c r="D65" s="4" t="s">
        <v>20</v>
      </c>
      <c r="E65" s="11" t="s">
        <v>16</v>
      </c>
      <c r="F65">
        <f>IF(D65=$M$2,VLOOKUP(E65,Aktualizáló!$A$2:$D$4,2,FALSE),IF(D65=$M$3,VLOOKUP(E65,Lekérdezés!$A$2:$D$4,2,FALSE),IF(D65=$M$4,VLOOKUP(E65,Törlés!$A$2:$D$4,2,FALSE))))</f>
        <v>3</v>
      </c>
      <c r="G65">
        <f>IF(D65=$M$2,VLOOKUP(E65,Aktualizáló!$A$2:$D$4,3,FALSE),IF(D65=$M$3,VLOOKUP(E65,Lekérdezés!$A$2:$D$4,3,FALSE),IF(D65=$M$4,VLOOKUP(E65,Törlés!$A$2:$D$4,3,FALSE))))</f>
        <v>3</v>
      </c>
      <c r="H65">
        <f>IF(D65=$M$2,VLOOKUP(E65,Aktualizáló!$A$2:$D$4,4,FALSE),IF(D65=$M$3,VLOOKUP(E65,Lekérdezés!$A$2:$D$4,4,FALSE),IF(D65=$M$4,VLOOKUP(E65,Törlés!$A$2:$D$4,4,FALSE))))</f>
        <v>15</v>
      </c>
    </row>
    <row r="66" spans="2:8" ht="12.75">
      <c r="B66" s="16" t="s">
        <v>84</v>
      </c>
      <c r="C66" s="10" t="s">
        <v>151</v>
      </c>
      <c r="D66" s="4" t="s">
        <v>20</v>
      </c>
      <c r="E66" s="11" t="s">
        <v>16</v>
      </c>
      <c r="F66">
        <f>IF(D66=$M$2,VLOOKUP(E66,Aktualizáló!$A$2:$D$4,2,FALSE),IF(D66=$M$3,VLOOKUP(E66,Lekérdezés!$A$2:$D$4,2,FALSE),IF(D66=$M$4,VLOOKUP(E66,Törlés!$A$2:$D$4,2,FALSE))))</f>
        <v>3</v>
      </c>
      <c r="G66">
        <f>IF(D66=$M$2,VLOOKUP(E66,Aktualizáló!$A$2:$D$4,3,FALSE),IF(D66=$M$3,VLOOKUP(E66,Lekérdezés!$A$2:$D$4,3,FALSE),IF(D66=$M$4,VLOOKUP(E66,Törlés!$A$2:$D$4,3,FALSE))))</f>
        <v>3</v>
      </c>
      <c r="H66">
        <f>IF(D66=$M$2,VLOOKUP(E66,Aktualizáló!$A$2:$D$4,4,FALSE),IF(D66=$M$3,VLOOKUP(E66,Lekérdezés!$A$2:$D$4,4,FALSE),IF(D66=$M$4,VLOOKUP(E66,Törlés!$A$2:$D$4,4,FALSE))))</f>
        <v>15</v>
      </c>
    </row>
    <row r="67" spans="2:8" ht="12.75">
      <c r="B67" s="16" t="s">
        <v>85</v>
      </c>
      <c r="C67" s="10" t="s">
        <v>152</v>
      </c>
      <c r="D67" s="4" t="s">
        <v>20</v>
      </c>
      <c r="E67" s="11" t="s">
        <v>16</v>
      </c>
      <c r="F67">
        <f>IF(D67=$M$2,VLOOKUP(E67,Aktualizáló!$A$2:$D$4,2,FALSE),IF(D67=$M$3,VLOOKUP(E67,Lekérdezés!$A$2:$D$4,2,FALSE),IF(D67=$M$4,VLOOKUP(E67,Törlés!$A$2:$D$4,2,FALSE))))</f>
        <v>3</v>
      </c>
      <c r="G67">
        <f>IF(D67=$M$2,VLOOKUP(E67,Aktualizáló!$A$2:$D$4,3,FALSE),IF(D67=$M$3,VLOOKUP(E67,Lekérdezés!$A$2:$D$4,3,FALSE),IF(D67=$M$4,VLOOKUP(E67,Törlés!$A$2:$D$4,3,FALSE))))</f>
        <v>3</v>
      </c>
      <c r="H67">
        <f>IF(D67=$M$2,VLOOKUP(E67,Aktualizáló!$A$2:$D$4,4,FALSE),IF(D67=$M$3,VLOOKUP(E67,Lekérdezés!$A$2:$D$4,4,FALSE),IF(D67=$M$4,VLOOKUP(E67,Törlés!$A$2:$D$4,4,FALSE))))</f>
        <v>15</v>
      </c>
    </row>
    <row r="68" spans="1:8" ht="12" customHeight="1">
      <c r="A68" s="2" t="s">
        <v>86</v>
      </c>
      <c r="B68" s="1"/>
      <c r="F68">
        <f>SUM(F2:F67)</f>
        <v>429</v>
      </c>
      <c r="G68">
        <f>SUM(G2:G67)</f>
        <v>189</v>
      </c>
      <c r="H68">
        <f>SUM(H2:H67)</f>
        <v>685</v>
      </c>
    </row>
    <row r="69" spans="1:8" ht="63.75">
      <c r="A69" s="2" t="s">
        <v>6</v>
      </c>
      <c r="B69" s="1"/>
      <c r="F69" s="3">
        <f>0.58*F68</f>
        <v>248.82</v>
      </c>
      <c r="G69" s="3">
        <f>1.66*G68</f>
        <v>313.74</v>
      </c>
      <c r="H69" s="3">
        <f>0.26*H68</f>
        <v>178.1</v>
      </c>
    </row>
    <row r="70" spans="1:8" ht="51">
      <c r="A70" s="2" t="s">
        <v>7</v>
      </c>
      <c r="B70" s="1"/>
      <c r="D70" s="4"/>
      <c r="E70" s="3"/>
      <c r="H70" s="3">
        <f>SUM(F69:H69)</f>
        <v>740.66</v>
      </c>
    </row>
    <row r="71" spans="1:8" ht="63.75">
      <c r="A71" s="2" t="s">
        <v>8</v>
      </c>
      <c r="B71" s="1"/>
      <c r="C71" s="4" t="s">
        <v>9</v>
      </c>
      <c r="D71" s="4"/>
      <c r="E71" s="3"/>
      <c r="H71" s="3">
        <f>H70*0.9</f>
        <v>666.5939999999999</v>
      </c>
    </row>
  </sheetData>
  <dataValidations count="2">
    <dataValidation type="list" showInputMessage="1" showErrorMessage="1" sqref="E2:E67">
      <formula1>$N$2:$N$4</formula1>
    </dataValidation>
    <dataValidation type="list" showInputMessage="1" showErrorMessage="1" sqref="D2:D67">
      <formula1>$M$2:$M$4</formula1>
    </dataValidation>
  </dataValidation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workbookViewId="0" topLeftCell="K1">
      <selection activeCell="C71" sqref="C71"/>
    </sheetView>
  </sheetViews>
  <sheetFormatPr defaultColWidth="9.00390625" defaultRowHeight="12.75"/>
  <cols>
    <col min="1" max="1" width="23.375" style="0" customWidth="1"/>
    <col min="2" max="2" width="13.25390625" style="0" customWidth="1"/>
    <col min="3" max="3" width="13.375" style="0" customWidth="1"/>
    <col min="4" max="4" width="12.75390625" style="0" customWidth="1"/>
    <col min="5" max="5" width="12.125" style="0" customWidth="1"/>
    <col min="6" max="6" width="13.25390625" style="0" customWidth="1"/>
    <col min="7" max="7" width="14.25390625" style="0" customWidth="1"/>
    <col min="8" max="8" width="14.625" style="0" customWidth="1"/>
    <col min="9" max="9" width="10.75390625" style="0" customWidth="1"/>
  </cols>
  <sheetData>
    <row r="1" spans="1:5" ht="12.75">
      <c r="A1" s="17" t="s">
        <v>21</v>
      </c>
      <c r="B1" s="17"/>
      <c r="C1" s="17"/>
      <c r="D1" s="17"/>
      <c r="E1" s="17"/>
    </row>
    <row r="2" spans="1:5" ht="12.75">
      <c r="A2" s="14"/>
      <c r="B2" s="14" t="s">
        <v>22</v>
      </c>
      <c r="C2" s="4" t="s">
        <v>23</v>
      </c>
      <c r="D2" s="14"/>
      <c r="E2" s="14"/>
    </row>
    <row r="3" spans="1:3" ht="38.25">
      <c r="A3" s="4" t="s">
        <v>24</v>
      </c>
      <c r="B3" s="3">
        <f>POWER(Funkciók!H71,1.17)</f>
        <v>2013.3433209227303</v>
      </c>
      <c r="C3" s="4" t="s">
        <v>25</v>
      </c>
    </row>
    <row r="4" spans="1:3" ht="12.75" customHeight="1">
      <c r="A4" s="4" t="s">
        <v>26</v>
      </c>
      <c r="B4">
        <f>VLOOKUP(Funkciók!H71,Termelékenység!A1:B16,2)</f>
        <v>0.14250000000000002</v>
      </c>
      <c r="C4" s="4" t="s">
        <v>27</v>
      </c>
    </row>
    <row r="5" spans="1:3" ht="12.75">
      <c r="A5" s="4" t="s">
        <v>28</v>
      </c>
      <c r="B5" s="3">
        <f>Funkciók!H71/B4</f>
        <v>4677.852631578947</v>
      </c>
      <c r="C5" s="4" t="s">
        <v>29</v>
      </c>
    </row>
    <row r="6" spans="1:3" ht="25.5">
      <c r="A6" s="4" t="s">
        <v>30</v>
      </c>
      <c r="B6" s="3">
        <f>0.45*POWER(Funkciók!H71,0.5)</f>
        <v>11.618316788588611</v>
      </c>
      <c r="C6" s="4" t="s">
        <v>31</v>
      </c>
    </row>
    <row r="7" spans="1:3" ht="12.75">
      <c r="A7" s="4" t="s">
        <v>32</v>
      </c>
      <c r="B7" s="3">
        <f>Funkciók!H71/B6</f>
        <v>57.37440389426475</v>
      </c>
      <c r="C7" s="4" t="s">
        <v>33</v>
      </c>
    </row>
    <row r="8" spans="1:3" ht="12.75">
      <c r="A8" s="4" t="s">
        <v>32</v>
      </c>
      <c r="B8" s="3">
        <f>POWER(Funkciók!H71,0.4)</f>
        <v>13.475489814077761</v>
      </c>
      <c r="C8" s="4" t="s">
        <v>34</v>
      </c>
    </row>
    <row r="9" spans="1:3" ht="38.25">
      <c r="A9" s="4" t="s">
        <v>35</v>
      </c>
      <c r="B9" s="3">
        <f>(((B8/2)*2)/100)*Funkciók!H71</f>
        <v>89.82680657125351</v>
      </c>
      <c r="C9" s="4" t="s">
        <v>36</v>
      </c>
    </row>
    <row r="10" spans="1:3" ht="38.25">
      <c r="A10" s="4" t="s">
        <v>37</v>
      </c>
      <c r="B10" s="3">
        <f>Funkciók!H71+B9</f>
        <v>756.4208065712535</v>
      </c>
      <c r="C10" s="4" t="s">
        <v>36</v>
      </c>
    </row>
    <row r="11" spans="1:3" ht="12.75">
      <c r="A11" s="4" t="s">
        <v>38</v>
      </c>
      <c r="B11" s="3">
        <f>POWER(Funkciók!H71,1.2)</f>
        <v>2446.998371465705</v>
      </c>
      <c r="C11" s="4" t="s">
        <v>39</v>
      </c>
    </row>
    <row r="12" spans="1:3" ht="25.5">
      <c r="A12" s="4" t="s">
        <v>40</v>
      </c>
      <c r="B12" s="3">
        <f>POWER(Funkciók!H71,1.25)</f>
        <v>3387.0901067400314</v>
      </c>
      <c r="C12" s="4" t="s">
        <v>39</v>
      </c>
    </row>
    <row r="13" spans="1:3" ht="25.5">
      <c r="A13" s="4" t="s">
        <v>41</v>
      </c>
      <c r="B13" s="3">
        <f>Funkciók!H71/150</f>
        <v>4.44396</v>
      </c>
      <c r="C13" s="4" t="s">
        <v>39</v>
      </c>
    </row>
    <row r="14" spans="1:3" ht="25.5">
      <c r="A14" s="4" t="s">
        <v>42</v>
      </c>
      <c r="B14" s="3">
        <f>Funkciók!H71/750</f>
        <v>0.8887919999999999</v>
      </c>
      <c r="C14" s="4" t="s">
        <v>39</v>
      </c>
    </row>
    <row r="15" spans="1:3" ht="12.75">
      <c r="A15" s="4" t="s">
        <v>43</v>
      </c>
      <c r="B15" s="3">
        <f>B8*B13</f>
        <v>59.88453771416901</v>
      </c>
      <c r="C15" s="4" t="s">
        <v>43</v>
      </c>
    </row>
    <row r="16" spans="1:3" ht="12.75">
      <c r="A16" s="4" t="s">
        <v>44</v>
      </c>
      <c r="B16" s="3">
        <v>12</v>
      </c>
      <c r="C16" s="4" t="s">
        <v>34</v>
      </c>
    </row>
    <row r="17" spans="1:3" ht="51">
      <c r="A17" s="4" t="s">
        <v>45</v>
      </c>
      <c r="B17" s="15">
        <f>B16/B8</f>
        <v>0.8905056636578563</v>
      </c>
      <c r="C17" s="4" t="str">
        <f>IF(B17&lt;0.85,"Nagy projekt kockázat","Kis projekt kockázat")</f>
        <v>Kis projekt kockázat</v>
      </c>
    </row>
    <row r="18" ht="12.75">
      <c r="A18" s="4"/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</sheetData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workbookViewId="0" topLeftCell="A1">
      <selection activeCell="C71" sqref="C71"/>
    </sheetView>
  </sheetViews>
  <sheetFormatPr defaultColWidth="9.00390625" defaultRowHeight="12.75"/>
  <sheetData>
    <row r="1" spans="1:3" ht="12.75">
      <c r="A1">
        <v>0</v>
      </c>
      <c r="B1">
        <f>C1*1.5</f>
        <v>0.13545000000000001</v>
      </c>
      <c r="C1">
        <v>0.0903</v>
      </c>
    </row>
    <row r="2" spans="1:3" ht="12.75">
      <c r="A2">
        <v>100</v>
      </c>
      <c r="B2">
        <f aca="true" t="shared" si="0" ref="B2:B16">C2*1.5</f>
        <v>0.15000000000000002</v>
      </c>
      <c r="C2">
        <v>0.1</v>
      </c>
    </row>
    <row r="3" spans="1:3" ht="12.75">
      <c r="A3">
        <v>200</v>
      </c>
      <c r="B3">
        <f t="shared" si="0"/>
        <v>0.1665</v>
      </c>
      <c r="C3">
        <v>0.111</v>
      </c>
    </row>
    <row r="4" spans="1:3" ht="12.75">
      <c r="A4">
        <v>300</v>
      </c>
      <c r="B4">
        <f t="shared" si="0"/>
        <v>0.1761</v>
      </c>
      <c r="C4">
        <v>0.1174</v>
      </c>
    </row>
    <row r="5" spans="1:3" ht="12.75">
      <c r="A5">
        <v>350</v>
      </c>
      <c r="B5">
        <f t="shared" si="0"/>
        <v>0.18</v>
      </c>
      <c r="C5">
        <v>0.12</v>
      </c>
    </row>
    <row r="6" spans="1:3" ht="12.75">
      <c r="A6">
        <v>400</v>
      </c>
      <c r="B6">
        <f t="shared" si="0"/>
        <v>0.17550000000000002</v>
      </c>
      <c r="C6">
        <v>0.117</v>
      </c>
    </row>
    <row r="7" spans="1:3" ht="12.75">
      <c r="A7">
        <v>580</v>
      </c>
      <c r="B7">
        <f t="shared" si="0"/>
        <v>0.1602</v>
      </c>
      <c r="C7">
        <v>0.1068</v>
      </c>
    </row>
    <row r="8" spans="1:3" ht="12.75">
      <c r="A8">
        <v>600</v>
      </c>
      <c r="B8">
        <f t="shared" si="0"/>
        <v>0.14250000000000002</v>
      </c>
      <c r="C8">
        <v>0.095</v>
      </c>
    </row>
    <row r="9" spans="1:3" ht="12.75">
      <c r="A9">
        <v>750</v>
      </c>
      <c r="B9">
        <f t="shared" si="0"/>
        <v>0.12</v>
      </c>
      <c r="C9">
        <v>0.08</v>
      </c>
    </row>
    <row r="10" spans="1:3" ht="12.75">
      <c r="A10">
        <v>800</v>
      </c>
      <c r="B10">
        <f t="shared" si="0"/>
        <v>0.10500000000000001</v>
      </c>
      <c r="C10">
        <v>0.07</v>
      </c>
    </row>
    <row r="11" spans="1:3" ht="12.75">
      <c r="A11">
        <v>1000</v>
      </c>
      <c r="B11">
        <f t="shared" si="0"/>
        <v>0.09330000000000001</v>
      </c>
      <c r="C11">
        <v>0.062200000000000005</v>
      </c>
    </row>
    <row r="12" spans="1:3" ht="12.75">
      <c r="A12">
        <v>1200</v>
      </c>
      <c r="B12">
        <f t="shared" si="0"/>
        <v>0.09</v>
      </c>
      <c r="C12">
        <v>0.06</v>
      </c>
    </row>
    <row r="13" spans="1:3" ht="12.75">
      <c r="A13">
        <v>1400</v>
      </c>
      <c r="B13">
        <f t="shared" si="0"/>
        <v>0.09</v>
      </c>
      <c r="C13">
        <v>0.06</v>
      </c>
    </row>
    <row r="14" spans="1:3" ht="12.75">
      <c r="A14">
        <v>1600</v>
      </c>
      <c r="B14">
        <f t="shared" si="0"/>
        <v>0.09</v>
      </c>
      <c r="C14">
        <v>0.06</v>
      </c>
    </row>
    <row r="15" spans="1:3" ht="12.75">
      <c r="A15">
        <v>1800</v>
      </c>
      <c r="B15">
        <f t="shared" si="0"/>
        <v>0.09</v>
      </c>
      <c r="C15">
        <v>0.06</v>
      </c>
    </row>
    <row r="16" spans="1:3" ht="12.75">
      <c r="A16">
        <v>2000</v>
      </c>
      <c r="B16">
        <f t="shared" si="0"/>
        <v>0.09</v>
      </c>
      <c r="C16">
        <v>0.06</v>
      </c>
    </row>
    <row r="17" spans="2:3" ht="12.75">
      <c r="B17" t="s">
        <v>46</v>
      </c>
      <c r="C17" t="s">
        <v>47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tabSelected="1" workbookViewId="0" topLeftCell="A1">
      <selection activeCell="C71" sqref="C71"/>
    </sheetView>
  </sheetViews>
  <sheetFormatPr defaultColWidth="9.00390625" defaultRowHeight="12.75"/>
  <sheetData>
    <row r="1" spans="1:4" ht="12.75">
      <c r="A1" t="s">
        <v>10</v>
      </c>
      <c r="B1" t="s">
        <v>12</v>
      </c>
      <c r="C1" t="s">
        <v>13</v>
      </c>
      <c r="D1" t="s">
        <v>14</v>
      </c>
    </row>
    <row r="2" spans="1:4" ht="12.75">
      <c r="A2" t="s">
        <v>15</v>
      </c>
      <c r="B2">
        <v>1</v>
      </c>
      <c r="C2">
        <v>1</v>
      </c>
      <c r="D2">
        <v>5</v>
      </c>
    </row>
    <row r="3" spans="1:4" ht="12.75">
      <c r="A3" t="s">
        <v>16</v>
      </c>
      <c r="B3">
        <v>3</v>
      </c>
      <c r="C3">
        <v>3</v>
      </c>
      <c r="D3">
        <v>15</v>
      </c>
    </row>
    <row r="4" spans="1:4" ht="12.75">
      <c r="A4" t="s">
        <v>17</v>
      </c>
      <c r="B4">
        <v>5</v>
      </c>
      <c r="C4">
        <v>5</v>
      </c>
      <c r="D4">
        <v>25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tabSelected="1" workbookViewId="0" topLeftCell="A1">
      <selection activeCell="C71" sqref="C71"/>
    </sheetView>
  </sheetViews>
  <sheetFormatPr defaultColWidth="9.00390625" defaultRowHeight="12.75"/>
  <sheetData>
    <row r="1" spans="1:4" ht="12.75">
      <c r="A1" t="s">
        <v>10</v>
      </c>
      <c r="B1" t="s">
        <v>12</v>
      </c>
      <c r="C1" t="s">
        <v>13</v>
      </c>
      <c r="D1" t="s">
        <v>14</v>
      </c>
    </row>
    <row r="2" spans="1:4" ht="12.75">
      <c r="A2" s="8" t="s">
        <v>15</v>
      </c>
      <c r="B2">
        <v>1</v>
      </c>
      <c r="C2">
        <v>1</v>
      </c>
      <c r="D2">
        <v>1</v>
      </c>
    </row>
    <row r="3" spans="1:4" ht="12.75">
      <c r="A3" s="8" t="s">
        <v>16</v>
      </c>
      <c r="B3">
        <v>3</v>
      </c>
      <c r="C3">
        <v>3</v>
      </c>
      <c r="D3">
        <v>3</v>
      </c>
    </row>
    <row r="4" spans="1:4" ht="12.75">
      <c r="A4" s="8" t="s">
        <v>17</v>
      </c>
      <c r="B4">
        <v>10</v>
      </c>
      <c r="C4">
        <v>20</v>
      </c>
      <c r="D4">
        <v>5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tabSelected="1" workbookViewId="0" topLeftCell="A1">
      <selection activeCell="C71" sqref="C71"/>
    </sheetView>
  </sheetViews>
  <sheetFormatPr defaultColWidth="9.00390625" defaultRowHeight="12.75"/>
  <sheetData>
    <row r="1" spans="1:4" ht="12.75">
      <c r="A1" t="s">
        <v>10</v>
      </c>
      <c r="B1" t="s">
        <v>12</v>
      </c>
      <c r="C1" t="s">
        <v>13</v>
      </c>
      <c r="D1" t="s">
        <v>14</v>
      </c>
    </row>
    <row r="2" spans="1:4" ht="12.75">
      <c r="A2" t="s">
        <v>15</v>
      </c>
      <c r="B2">
        <v>5</v>
      </c>
      <c r="C2">
        <v>1</v>
      </c>
      <c r="D2">
        <v>2</v>
      </c>
    </row>
    <row r="3" spans="1:4" ht="12.75">
      <c r="A3" t="s">
        <v>16</v>
      </c>
      <c r="B3">
        <v>15</v>
      </c>
      <c r="C3">
        <v>3</v>
      </c>
      <c r="D3">
        <v>2</v>
      </c>
    </row>
    <row r="4" spans="1:4" ht="12.75">
      <c r="A4" t="s">
        <v>17</v>
      </c>
      <c r="B4">
        <v>25</v>
      </c>
      <c r="C4">
        <v>5</v>
      </c>
      <c r="D4">
        <v>2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Bálint</dc:creator>
  <cp:keywords/>
  <dc:description/>
  <cp:lastModifiedBy>Molnár Bálint</cp:lastModifiedBy>
  <cp:lastPrinted>2009-11-05T10:10:59Z</cp:lastPrinted>
  <dcterms:created xsi:type="dcterms:W3CDTF">2001-07-18T14:22:27Z</dcterms:created>
  <dcterms:modified xsi:type="dcterms:W3CDTF">2009-11-05T10:11:56Z</dcterms:modified>
  <cp:category/>
  <cp:version/>
  <cp:contentType/>
  <cp:contentStatus/>
</cp:coreProperties>
</file>